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12.2020" sheetId="1" r:id="rId1"/>
    <sheet name="на 01.12.2020" sheetId="2" r:id="rId2"/>
  </sheets>
  <definedNames/>
  <calcPr fullCalcOnLoad="1"/>
</workbook>
</file>

<file path=xl/sharedStrings.xml><?xml version="1.0" encoding="utf-8"?>
<sst xmlns="http://schemas.openxmlformats.org/spreadsheetml/2006/main" count="853" uniqueCount="254">
  <si>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</si>
  <si>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</si>
  <si>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</si>
  <si>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</si>
  <si>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</si>
  <si>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</si>
  <si>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</si>
  <si>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</si>
  <si>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</si>
  <si>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</si>
  <si>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</si>
  <si>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</si>
  <si>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</si>
  <si>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</si>
  <si>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</si>
  <si>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</si>
  <si>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</si>
  <si>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</si>
  <si>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</si>
  <si>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</si>
  <si>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</si>
  <si>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</si>
  <si>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</si>
  <si>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</si>
  <si>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</si>
  <si>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</si>
  <si>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</si>
  <si>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</si>
  <si>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</si>
  <si>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</si>
  <si>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</si>
  <si>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</si>
  <si>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</si>
  <si>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</si>
  <si>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</si>
  <si>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</si>
  <si>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</si>
  <si>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</si>
  <si>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</si>
  <si>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</si>
  <si>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</si>
  <si>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</si>
  <si>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</si>
  <si>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</si>
  <si>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</si>
  <si>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</si>
  <si>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</si>
  <si>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</si>
  <si>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</si>
  <si>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</si>
  <si>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</si>
  <si>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</si>
  <si>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</si>
  <si>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</si>
  <si>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</si>
  <si>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</si>
  <si>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</si>
  <si>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</si>
  <si>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</si>
  <si>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</si>
  <si>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</si>
  <si>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</si>
  <si>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</si>
  <si>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</si>
  <si>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</si>
  <si>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</si>
  <si>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</si>
  <si>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</si>
  <si>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</si>
  <si>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</si>
  <si>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</si>
  <si>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</si>
  <si>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</si>
  <si>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</si>
  <si>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</si>
  <si>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</si>
  <si>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</si>
  <si>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</si>
  <si>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</si>
  <si>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</si>
  <si>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</si>
  <si>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</si>
  <si>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</si>
  <si>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</si>
  <si>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</si>
  <si>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</si>
  <si>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Ленина 30</t>
  </si>
  <si>
    <t>Ленина 35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</si>
  <si>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</si>
  <si>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</si>
  <si>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</si>
  <si>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</si>
  <si>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</si>
  <si>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</si>
  <si>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</si>
  <si>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</si>
  <si>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</si>
  <si>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</si>
  <si>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</si>
  <si>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</si>
  <si>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</si>
  <si>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</si>
  <si>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</si>
  <si>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</si>
  <si>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</si>
  <si>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</si>
  <si>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</si>
  <si>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</si>
  <si>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</si>
  <si>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</si>
  <si>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</si>
  <si>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</si>
  <si>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</si>
  <si>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</si>
  <si>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</si>
  <si>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</si>
  <si>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</si>
  <si>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</si>
  <si>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</si>
  <si>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</si>
  <si>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</si>
  <si>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</si>
  <si>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</si>
  <si>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</si>
  <si>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</si>
  <si>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</si>
  <si>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</si>
  <si>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</si>
  <si>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</si>
  <si>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</si>
  <si>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</si>
  <si>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</si>
  <si>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</si>
  <si>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</si>
  <si>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37</t>
  </si>
  <si>
    <t>Северная 39</t>
  </si>
  <si>
    <t>Северная 45</t>
  </si>
  <si>
    <t>Северная 47</t>
  </si>
  <si>
    <t>Семашко 5</t>
  </si>
  <si>
    <t>Семашко 4</t>
  </si>
  <si>
    <t>Семашко 8</t>
  </si>
  <si>
    <t>Семашко 13</t>
  </si>
  <si>
    <t>Семашко 16</t>
  </si>
  <si>
    <t>Семашко 19</t>
  </si>
  <si>
    <t>Советская  4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</si>
  <si>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</si>
  <si>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</si>
  <si>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</si>
  <si>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</si>
  <si>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</si>
  <si>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</si>
  <si>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</si>
  <si>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</si>
  <si>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</si>
  <si>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</si>
  <si>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</si>
  <si>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</si>
  <si>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</si>
  <si>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</si>
  <si>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</si>
  <si>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</si>
  <si>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</si>
  <si>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</si>
  <si>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</si>
  <si>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</si>
  <si>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</si>
  <si>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</si>
  <si>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</si>
  <si>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</si>
  <si>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</si>
  <si>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</si>
  <si>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</si>
  <si>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</si>
  <si>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</si>
  <si>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</si>
  <si>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</si>
  <si>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</si>
  <si>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</si>
  <si>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</si>
  <si>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</si>
  <si>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</si>
  <si>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</si>
  <si>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</si>
  <si>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</si>
  <si>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</si>
  <si>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</si>
  <si>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</si>
  <si>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</si>
  <si>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</si>
  <si>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</si>
  <si>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</si>
  <si>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</si>
  <si>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</si>
  <si>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</si>
  <si>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</si>
  <si>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</si>
  <si>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</si>
  <si>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</si>
  <si>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</si>
  <si>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</si>
  <si>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</si>
  <si>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</si>
  <si>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</si>
  <si>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</si>
  <si>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</si>
  <si>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</si>
  <si>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</si>
  <si>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</si>
  <si>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</si>
  <si>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</si>
  <si>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</si>
  <si>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</si>
  <si>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</si>
  <si>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</si>
  <si>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</si>
  <si>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</si>
  <si>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</si>
  <si>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</si>
  <si>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</si>
  <si>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</si>
  <si>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</si>
  <si>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</si>
  <si>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</si>
  <si>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</si>
  <si>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</si>
  <si>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</si>
  <si>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</si>
  <si>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</si>
  <si>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</si>
  <si>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</si>
  <si>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</si>
  <si>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</si>
  <si>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</si>
  <si>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</si>
  <si>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</si>
  <si>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</si>
  <si>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</si>
  <si>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</si>
  <si>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</si>
  <si>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</si>
  <si>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</si>
  <si>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</si>
  <si>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</si>
  <si>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</si>
  <si>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</si>
  <si>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</si>
  <si>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</si>
  <si>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</si>
  <si>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</si>
  <si>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</si>
  <si>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</si>
  <si>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r>
      <t xml:space="preserve"> </t>
    </r>
    <r>
      <rPr>
        <b/>
        <sz val="9"/>
        <rFont val="Arial"/>
        <family val="2"/>
      </rPr>
      <t>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</si>
  <si>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Перечень многоквартирных жилых домов по состоянию на 01.08.2020 г. , находящихся в управлении  ООО "Управляющая жилищная компания"</t>
  </si>
  <si>
    <t>Перечень многоквартирных жилых домов по состоянию на 01.12.2020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</si>
</sst>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8515625" style="1" customWidth="1"/>
    <col min="2" max="2" width="19.28125" style="1" customWidth="1"/>
    <col min="3" max="3" width="6.28125" style="1" customWidth="1"/>
    <col min="4" max="4" width="4.8515625" style="1" customWidth="1"/>
    <col min="5" max="5" width="4.57421875" style="1" customWidth="1"/>
    <col min="6" max="6" width="6.421875" style="1" customWidth="1"/>
    <col min="7" max="7" width="5.28125" style="1" customWidth="1"/>
    <col min="8" max="8" width="6.57421875" style="1" customWidth="1"/>
    <col min="9" max="9" width="10.57421875" style="1" customWidth="1"/>
    <col min="10" max="10" width="10.8515625" style="1" customWidth="1"/>
    <col min="11" max="11" width="8.140625" style="48" customWidth="1"/>
    <col min="12" max="12" width="16.8515625" style="1" hidden="1" customWidth="1"/>
    <col min="13" max="13" width="14.281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83" t="s">
        <v>253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 customHeight="1">
      <c r="A3" s="131" t="s">
        <v>194</v>
      </c>
      <c r="B3" s="105" t="s">
        <v>195</v>
      </c>
      <c r="C3" s="105" t="s">
        <v>224</v>
      </c>
      <c r="D3" s="106" t="s">
        <v>210</v>
      </c>
      <c r="E3" s="106" t="s">
        <v>216</v>
      </c>
      <c r="F3" s="106" t="s">
        <v>196</v>
      </c>
      <c r="G3" s="106" t="s">
        <v>214</v>
      </c>
      <c r="H3" s="106" t="s">
        <v>220</v>
      </c>
      <c r="I3" s="105" t="s">
        <v>205</v>
      </c>
      <c r="J3" s="87"/>
      <c r="K3" s="87"/>
      <c r="L3" s="87" t="s">
        <v>192</v>
      </c>
      <c r="M3" s="93" t="s">
        <v>192</v>
      </c>
    </row>
    <row r="4" spans="1:13" ht="12.75">
      <c r="A4" s="131"/>
      <c r="B4" s="105"/>
      <c r="C4" s="87"/>
      <c r="D4" s="106"/>
      <c r="E4" s="106"/>
      <c r="F4" s="107"/>
      <c r="G4" s="106"/>
      <c r="H4" s="106"/>
      <c r="I4" s="131" t="s">
        <v>211</v>
      </c>
      <c r="J4" s="87" t="s">
        <v>207</v>
      </c>
      <c r="K4" s="87"/>
      <c r="L4" s="87"/>
      <c r="M4" s="94"/>
    </row>
    <row r="5" spans="1:13" ht="47.25" customHeight="1">
      <c r="A5" s="131"/>
      <c r="B5" s="105"/>
      <c r="C5" s="87"/>
      <c r="D5" s="106"/>
      <c r="E5" s="106"/>
      <c r="F5" s="107"/>
      <c r="G5" s="106"/>
      <c r="H5" s="106"/>
      <c r="I5" s="131"/>
      <c r="J5" s="35" t="s">
        <v>212</v>
      </c>
      <c r="K5" s="50" t="s">
        <v>213</v>
      </c>
      <c r="L5" s="87"/>
      <c r="M5" s="95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08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35" t="s">
        <v>199</v>
      </c>
      <c r="M7" s="5"/>
    </row>
    <row r="8" spans="1:14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01.12.2020'!H8)</f>
        <v>4</v>
      </c>
      <c r="I8" s="135">
        <f aca="true" t="shared" si="0" ref="I8:I51">SUM(J8:K8)</f>
        <v>93.8</v>
      </c>
      <c r="J8" s="7">
        <f>SUM('на 01.12.2020'!J8)</f>
        <v>93.8</v>
      </c>
      <c r="K8" s="22">
        <v>0</v>
      </c>
      <c r="L8" s="5" t="s">
        <v>191</v>
      </c>
      <c r="M8" s="96" t="s">
        <v>240</v>
      </c>
      <c r="N8" s="48"/>
    </row>
    <row r="9" spans="1:14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01.12.2020'!H9)</f>
        <v>5</v>
      </c>
      <c r="I9" s="136">
        <f t="shared" si="0"/>
        <v>113.9</v>
      </c>
      <c r="J9" s="7">
        <f>SUM('на 01.12.2020'!J9)</f>
        <v>113.9</v>
      </c>
      <c r="K9" s="22">
        <v>0</v>
      </c>
      <c r="L9" s="5" t="s">
        <v>191</v>
      </c>
      <c r="M9" s="96"/>
      <c r="N9" s="48"/>
    </row>
    <row r="10" spans="1:14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01.12.2020'!H10)</f>
        <v>5</v>
      </c>
      <c r="I10" s="136">
        <f t="shared" si="0"/>
        <v>89.4</v>
      </c>
      <c r="J10" s="7">
        <f>SUM('на 01.12.2020'!J10)</f>
        <v>89.4</v>
      </c>
      <c r="K10" s="22">
        <v>0</v>
      </c>
      <c r="L10" s="5" t="s">
        <v>191</v>
      </c>
      <c r="M10" s="96"/>
      <c r="N10" s="48"/>
    </row>
    <row r="11" spans="1:14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01.12.2020'!H11)</f>
        <v>12</v>
      </c>
      <c r="I11" s="136">
        <f t="shared" si="0"/>
        <v>154.3</v>
      </c>
      <c r="J11" s="7">
        <f>SUM('на 01.12.2020'!J11)</f>
        <v>154.3</v>
      </c>
      <c r="K11" s="22">
        <v>0</v>
      </c>
      <c r="L11" s="5" t="s">
        <v>191</v>
      </c>
      <c r="M11" s="96"/>
      <c r="N11" s="48"/>
    </row>
    <row r="12" spans="1:14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01.12.2020'!H12)</f>
        <v>3</v>
      </c>
      <c r="I12" s="136">
        <f t="shared" si="0"/>
        <v>71.1</v>
      </c>
      <c r="J12" s="7">
        <f>SUM('на 01.12.2020'!J12)</f>
        <v>71.1</v>
      </c>
      <c r="K12" s="22">
        <v>0</v>
      </c>
      <c r="L12" s="5" t="s">
        <v>191</v>
      </c>
      <c r="M12" s="96"/>
      <c r="N12" s="48"/>
    </row>
    <row r="13" spans="1:14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01.12.2020'!H13)</f>
        <v>35</v>
      </c>
      <c r="I13" s="136">
        <f t="shared" si="0"/>
        <v>713.9</v>
      </c>
      <c r="J13" s="7">
        <f>SUM('на 01.12.2020'!J13)</f>
        <v>713.9</v>
      </c>
      <c r="K13" s="22">
        <v>0</v>
      </c>
      <c r="L13" s="5" t="s">
        <v>191</v>
      </c>
      <c r="M13" s="96"/>
      <c r="N13" s="48"/>
    </row>
    <row r="14" spans="1:14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01.12.2020'!H14)</f>
        <v>8</v>
      </c>
      <c r="I14" s="136">
        <f t="shared" si="0"/>
        <v>280.6</v>
      </c>
      <c r="J14" s="7">
        <f>SUM('на 01.12.2020'!J14)</f>
        <v>280.6</v>
      </c>
      <c r="K14" s="22">
        <v>0</v>
      </c>
      <c r="L14" s="5" t="s">
        <v>191</v>
      </c>
      <c r="M14" s="96"/>
      <c r="N14" s="48"/>
    </row>
    <row r="15" spans="1:14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01.12.2020'!H15)</f>
        <v>44</v>
      </c>
      <c r="I15" s="136">
        <v>1313.53</v>
      </c>
      <c r="J15" s="7">
        <f>SUM('на 01.12.2020'!J15)</f>
        <v>1313.53</v>
      </c>
      <c r="K15" s="22">
        <v>0</v>
      </c>
      <c r="L15" s="5" t="s">
        <v>191</v>
      </c>
      <c r="M15" s="96"/>
      <c r="N15" s="48"/>
    </row>
    <row r="16" spans="1:14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01.12.2020'!H16)</f>
        <v>1</v>
      </c>
      <c r="I16" s="136">
        <f t="shared" si="0"/>
        <v>79.2</v>
      </c>
      <c r="J16" s="7">
        <f>SUM('на 01.12.2020'!J16)</f>
        <v>79.2</v>
      </c>
      <c r="K16" s="22">
        <v>0</v>
      </c>
      <c r="L16" s="5" t="s">
        <v>191</v>
      </c>
      <c r="M16" s="96"/>
      <c r="N16" s="48"/>
    </row>
    <row r="17" spans="1:14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01.12.2020'!H17)</f>
        <v>0</v>
      </c>
      <c r="I17" s="136">
        <f t="shared" si="0"/>
        <v>91.4</v>
      </c>
      <c r="J17" s="7">
        <f>SUM('на 01.12.2020'!J17)</f>
        <v>91.4</v>
      </c>
      <c r="K17" s="22">
        <v>0</v>
      </c>
      <c r="L17" s="5" t="s">
        <v>191</v>
      </c>
      <c r="M17" s="96"/>
      <c r="N17" s="48"/>
    </row>
    <row r="18" spans="1:14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01.12.2020'!H18)</f>
        <v>2</v>
      </c>
      <c r="I18" s="136">
        <f t="shared" si="0"/>
        <v>82.7</v>
      </c>
      <c r="J18" s="7">
        <f>SUM('на 01.12.2020'!J18)</f>
        <v>82.7</v>
      </c>
      <c r="K18" s="22">
        <v>0</v>
      </c>
      <c r="L18" s="5" t="s">
        <v>191</v>
      </c>
      <c r="M18" s="96"/>
      <c r="N18" s="48"/>
    </row>
    <row r="19" spans="1:14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01.12.2020'!H19)</f>
        <v>2</v>
      </c>
      <c r="I19" s="136">
        <f t="shared" si="0"/>
        <v>89.7</v>
      </c>
      <c r="J19" s="7">
        <f>SUM('на 01.12.2020'!J19)</f>
        <v>89.7</v>
      </c>
      <c r="K19" s="22">
        <v>0</v>
      </c>
      <c r="L19" s="5" t="s">
        <v>191</v>
      </c>
      <c r="M19" s="96"/>
      <c r="N19" s="48"/>
    </row>
    <row r="20" spans="1:14" ht="12" customHeight="1">
      <c r="A20" s="7">
        <v>13</v>
      </c>
      <c r="B20" s="7" t="s">
        <v>59</v>
      </c>
      <c r="C20" s="7">
        <f>SUM('на 01.12.2020'!C20)</f>
        <v>1935</v>
      </c>
      <c r="D20" s="7">
        <v>1</v>
      </c>
      <c r="E20" s="7">
        <v>0</v>
      </c>
      <c r="F20" s="7">
        <v>2</v>
      </c>
      <c r="G20" s="7">
        <v>6</v>
      </c>
      <c r="H20" s="7">
        <f>SUM('на 01.12.2020'!H20)</f>
        <v>6</v>
      </c>
      <c r="I20" s="136">
        <f t="shared" si="0"/>
        <v>133.1</v>
      </c>
      <c r="J20" s="7">
        <f>SUM('на 01.12.2020'!J20)</f>
        <v>133.1</v>
      </c>
      <c r="K20" s="22">
        <v>0</v>
      </c>
      <c r="L20" s="5" t="s">
        <v>191</v>
      </c>
      <c r="M20" s="96"/>
      <c r="N20" s="48"/>
    </row>
    <row r="21" spans="1:14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01.12.2020'!H21)</f>
        <v>2</v>
      </c>
      <c r="I21" s="136">
        <f t="shared" si="0"/>
        <v>93.4</v>
      </c>
      <c r="J21" s="7">
        <f>SUM('на 01.12.2020'!J21)</f>
        <v>93.4</v>
      </c>
      <c r="K21" s="22">
        <v>0</v>
      </c>
      <c r="L21" s="5" t="s">
        <v>191</v>
      </c>
      <c r="M21" s="96"/>
      <c r="N21" s="48"/>
    </row>
    <row r="22" spans="1:14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01.12.2020'!H22)</f>
        <v>6</v>
      </c>
      <c r="I22" s="136">
        <f t="shared" si="0"/>
        <v>104.6</v>
      </c>
      <c r="J22" s="7">
        <f>SUM('на 01.12.2020'!J22)</f>
        <v>104.6</v>
      </c>
      <c r="K22" s="22">
        <v>0</v>
      </c>
      <c r="L22" s="5" t="s">
        <v>191</v>
      </c>
      <c r="M22" s="96"/>
      <c r="N22" s="48"/>
    </row>
    <row r="23" spans="1:14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01.12.2020'!H23)</f>
        <v>1</v>
      </c>
      <c r="I23" s="136">
        <f t="shared" si="0"/>
        <v>90.8</v>
      </c>
      <c r="J23" s="7">
        <f>SUM('на 01.12.2020'!J23)</f>
        <v>90.8</v>
      </c>
      <c r="K23" s="22">
        <v>0</v>
      </c>
      <c r="L23" s="5" t="s">
        <v>191</v>
      </c>
      <c r="M23" s="96"/>
      <c r="N23" s="48"/>
    </row>
    <row r="24" spans="1:14" ht="12" customHeight="1">
      <c r="A24" s="7">
        <v>17</v>
      </c>
      <c r="B24" s="11" t="s">
        <v>166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01.12.2020'!H24)</f>
        <v>4</v>
      </c>
      <c r="I24" s="136">
        <f t="shared" si="0"/>
        <v>184.8</v>
      </c>
      <c r="J24" s="7">
        <f>SUM('на 01.12.2020'!J24)</f>
        <v>184.8</v>
      </c>
      <c r="K24" s="22">
        <v>0</v>
      </c>
      <c r="L24" s="5" t="s">
        <v>191</v>
      </c>
      <c r="M24" s="96"/>
      <c r="N24" s="48"/>
    </row>
    <row r="25" spans="1:14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01.12.2020'!H25)</f>
        <v>2</v>
      </c>
      <c r="I25" s="136">
        <f t="shared" si="0"/>
        <v>99.7</v>
      </c>
      <c r="J25" s="7">
        <f>SUM('на 01.12.2020'!J25)</f>
        <v>99.7</v>
      </c>
      <c r="K25" s="22">
        <v>0</v>
      </c>
      <c r="L25" s="5" t="s">
        <v>191</v>
      </c>
      <c r="M25" s="96"/>
      <c r="N25" s="48"/>
    </row>
    <row r="26" spans="1:14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01.12.2020'!H26)</f>
        <v>7</v>
      </c>
      <c r="I26" s="136">
        <f t="shared" si="0"/>
        <v>81</v>
      </c>
      <c r="J26" s="7">
        <f>SUM('на 01.12.2020'!J26)</f>
        <v>81</v>
      </c>
      <c r="K26" s="22">
        <v>0</v>
      </c>
      <c r="L26" s="5" t="s">
        <v>191</v>
      </c>
      <c r="M26" s="96"/>
      <c r="N26" s="48"/>
    </row>
    <row r="27" spans="1:14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01.12.2020'!H27)</f>
        <v>3</v>
      </c>
      <c r="I27" s="136">
        <f t="shared" si="0"/>
        <v>127.5</v>
      </c>
      <c r="J27" s="7">
        <f>SUM('на 01.12.2020'!J27)</f>
        <v>127.5</v>
      </c>
      <c r="K27" s="22">
        <v>0</v>
      </c>
      <c r="L27" s="5" t="s">
        <v>191</v>
      </c>
      <c r="M27" s="96"/>
      <c r="N27" s="48"/>
    </row>
    <row r="28" spans="1:14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01.12.2020'!H28)</f>
        <v>4</v>
      </c>
      <c r="I28" s="136">
        <f t="shared" si="0"/>
        <v>82.6</v>
      </c>
      <c r="J28" s="7">
        <f>SUM('на 01.12.2020'!J28)</f>
        <v>82.6</v>
      </c>
      <c r="K28" s="22">
        <v>0</v>
      </c>
      <c r="L28" s="5" t="s">
        <v>191</v>
      </c>
      <c r="M28" s="96"/>
      <c r="N28" s="48"/>
    </row>
    <row r="29" spans="1:14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01.12.2020'!H29)</f>
        <v>1</v>
      </c>
      <c r="I29" s="136">
        <f t="shared" si="0"/>
        <v>81.2</v>
      </c>
      <c r="J29" s="7">
        <f>SUM('на 01.12.2020'!J29)</f>
        <v>81.2</v>
      </c>
      <c r="K29" s="22">
        <v>0</v>
      </c>
      <c r="L29" s="5" t="s">
        <v>191</v>
      </c>
      <c r="M29" s="96"/>
      <c r="N29" s="48"/>
    </row>
    <row r="30" spans="1:14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01.12.2020'!H30)</f>
        <v>3</v>
      </c>
      <c r="I30" s="136">
        <f t="shared" si="0"/>
        <v>81.7</v>
      </c>
      <c r="J30" s="7">
        <f>SUM('на 01.12.2020'!J30)</f>
        <v>81.7</v>
      </c>
      <c r="K30" s="22">
        <v>0</v>
      </c>
      <c r="L30" s="5" t="s">
        <v>191</v>
      </c>
      <c r="M30" s="96"/>
      <c r="N30" s="48"/>
    </row>
    <row r="31" spans="1:14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01.12.2020'!H31)</f>
        <v>4</v>
      </c>
      <c r="I31" s="136">
        <f t="shared" si="0"/>
        <v>126.1</v>
      </c>
      <c r="J31" s="7">
        <f>SUM('на 01.12.2020'!J31)</f>
        <v>126.1</v>
      </c>
      <c r="K31" s="22">
        <v>0</v>
      </c>
      <c r="L31" s="5" t="s">
        <v>191</v>
      </c>
      <c r="M31" s="96"/>
      <c r="N31" s="48"/>
    </row>
    <row r="32" spans="1:14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01.12.2020'!H32)</f>
        <v>45</v>
      </c>
      <c r="I32" s="136">
        <f t="shared" si="0"/>
        <v>1205.9</v>
      </c>
      <c r="J32" s="7">
        <f>SUM('на 01.12.2020'!J32)</f>
        <v>923.6</v>
      </c>
      <c r="K32" s="22">
        <f>SUM('на 01.12.2020'!K32)</f>
        <v>282.3</v>
      </c>
      <c r="L32" s="5" t="s">
        <v>191</v>
      </c>
      <c r="M32" s="96"/>
      <c r="N32" s="48"/>
    </row>
    <row r="33" spans="1:14" ht="14.25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f>SUM('на 01.12.2020'!H33)</f>
        <v>298</v>
      </c>
      <c r="I33" s="136">
        <f t="shared" si="0"/>
        <v>7671.900000000001</v>
      </c>
      <c r="J33" s="7">
        <f>SUM('на 01.12.2020'!J33)</f>
        <v>7347.8</v>
      </c>
      <c r="K33" s="22">
        <f>SUM('на 01.12.2020'!K33)</f>
        <v>324.1</v>
      </c>
      <c r="L33" s="35" t="s">
        <v>197</v>
      </c>
      <c r="M33" s="132" t="s">
        <v>223</v>
      </c>
      <c r="N33" s="48"/>
    </row>
    <row r="34" spans="1:14" ht="12" customHeight="1">
      <c r="A34" s="7">
        <v>27</v>
      </c>
      <c r="B34" s="7" t="s">
        <v>218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f>SUM('на 01.12.2020'!H34)</f>
        <v>23</v>
      </c>
      <c r="I34" s="136">
        <f t="shared" si="0"/>
        <v>1031.2</v>
      </c>
      <c r="J34" s="8">
        <f>SUM('на 01.12.2020'!J34)</f>
        <v>641.4</v>
      </c>
      <c r="K34" s="22">
        <f>SUM('на 01.12.2020'!K34)</f>
        <v>389.8</v>
      </c>
      <c r="L34" s="35"/>
      <c r="M34" s="133"/>
      <c r="N34" s="48"/>
    </row>
    <row r="35" spans="1:14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f>SUM('на 01.12.2020'!H35)</f>
        <v>10</v>
      </c>
      <c r="I35" s="136">
        <f t="shared" si="0"/>
        <v>176.7</v>
      </c>
      <c r="J35" s="8">
        <f>SUM('на 01.12.2020'!J35)</f>
        <v>176.7</v>
      </c>
      <c r="K35" s="22">
        <v>0</v>
      </c>
      <c r="L35" s="5" t="s">
        <v>191</v>
      </c>
      <c r="M35" s="90" t="s">
        <v>239</v>
      </c>
      <c r="N35" s="48"/>
    </row>
    <row r="36" spans="1:14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f>SUM('на 01.12.2020'!H36)</f>
        <v>35</v>
      </c>
      <c r="I36" s="136">
        <f t="shared" si="0"/>
        <v>715</v>
      </c>
      <c r="J36" s="8">
        <f>SUM('на 01.12.2020'!J36)</f>
        <v>715</v>
      </c>
      <c r="K36" s="22">
        <v>0</v>
      </c>
      <c r="L36" s="5" t="s">
        <v>191</v>
      </c>
      <c r="M36" s="91"/>
      <c r="N36" s="48"/>
    </row>
    <row r="37" spans="1:14" ht="12" customHeight="1">
      <c r="A37" s="7">
        <v>30</v>
      </c>
      <c r="B37" s="7" t="s">
        <v>169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f>SUM('на 01.12.2020'!H37)</f>
        <v>78</v>
      </c>
      <c r="I37" s="136">
        <f t="shared" si="0"/>
        <v>3268.3</v>
      </c>
      <c r="J37" s="8">
        <v>1538.6</v>
      </c>
      <c r="K37" s="22">
        <f>SUM('на 01.12.2020'!K37)</f>
        <v>1729.7</v>
      </c>
      <c r="L37" s="5" t="s">
        <v>191</v>
      </c>
      <c r="M37" s="91"/>
      <c r="N37" s="48"/>
    </row>
    <row r="38" spans="1:14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f>SUM('на 01.12.2020'!H38)</f>
        <v>16</v>
      </c>
      <c r="I38" s="136">
        <f t="shared" si="0"/>
        <v>568.9</v>
      </c>
      <c r="J38" s="8">
        <f>SUM('на 01.12.2020'!J38)</f>
        <v>568.9</v>
      </c>
      <c r="K38" s="22">
        <v>0</v>
      </c>
      <c r="L38" s="5" t="s">
        <v>191</v>
      </c>
      <c r="M38" s="91"/>
      <c r="N38" s="48"/>
    </row>
    <row r="39" spans="1:14" ht="12" customHeight="1">
      <c r="A39" s="7">
        <v>32</v>
      </c>
      <c r="B39" s="7" t="s">
        <v>75</v>
      </c>
      <c r="C39" s="7">
        <f>SUM('на 01.12.2020'!C39)</f>
        <v>1905</v>
      </c>
      <c r="D39" s="7">
        <v>2</v>
      </c>
      <c r="E39" s="7">
        <v>0</v>
      </c>
      <c r="F39" s="7">
        <v>12</v>
      </c>
      <c r="G39" s="7">
        <v>20</v>
      </c>
      <c r="H39" s="7">
        <f>SUM('на 01.12.2020'!H39)</f>
        <v>21</v>
      </c>
      <c r="I39" s="136">
        <f t="shared" si="0"/>
        <v>436.3</v>
      </c>
      <c r="J39" s="8">
        <f>SUM('на 01.12.2020'!J39)</f>
        <v>436.3</v>
      </c>
      <c r="K39" s="22">
        <v>0</v>
      </c>
      <c r="L39" s="5" t="s">
        <v>191</v>
      </c>
      <c r="M39" s="91"/>
      <c r="N39" s="48"/>
    </row>
    <row r="40" spans="1:14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f>SUM('на 01.12.2020'!H40)</f>
        <v>22</v>
      </c>
      <c r="I40" s="136">
        <f t="shared" si="0"/>
        <v>561.9</v>
      </c>
      <c r="J40" s="8">
        <f>SUM('на 01.12.2020'!J40)</f>
        <v>561.9</v>
      </c>
      <c r="K40" s="22">
        <v>0</v>
      </c>
      <c r="L40" s="5" t="s">
        <v>191</v>
      </c>
      <c r="M40" s="91"/>
      <c r="N40" s="48"/>
    </row>
    <row r="41" spans="1:14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f>SUM('на 01.12.2020'!H41)</f>
        <v>29</v>
      </c>
      <c r="I41" s="136">
        <f t="shared" si="0"/>
        <v>568.8</v>
      </c>
      <c r="J41" s="8">
        <f>SUM('на 01.12.2020'!J41)</f>
        <v>568.8</v>
      </c>
      <c r="K41" s="22">
        <v>0</v>
      </c>
      <c r="L41" s="5" t="s">
        <v>191</v>
      </c>
      <c r="M41" s="91"/>
      <c r="N41" s="48"/>
    </row>
    <row r="42" spans="1:14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7">
        <f>SUM('на 01.12.2020'!H42)</f>
        <v>34</v>
      </c>
      <c r="I42" s="136">
        <f t="shared" si="0"/>
        <v>560.2</v>
      </c>
      <c r="J42" s="8">
        <f>SUM('на 01.12.2020'!J42)</f>
        <v>560.2</v>
      </c>
      <c r="K42" s="22">
        <v>0</v>
      </c>
      <c r="L42" s="5" t="s">
        <v>191</v>
      </c>
      <c r="M42" s="91"/>
      <c r="N42" s="48"/>
    </row>
    <row r="43" spans="1:14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7">
        <f>SUM('на 01.12.2020'!H43)</f>
        <v>23</v>
      </c>
      <c r="I43" s="136">
        <f t="shared" si="0"/>
        <v>558.9</v>
      </c>
      <c r="J43" s="8">
        <f>SUM('на 01.12.2020'!J43)</f>
        <v>558.9</v>
      </c>
      <c r="K43" s="22">
        <v>0</v>
      </c>
      <c r="L43" s="5" t="s">
        <v>191</v>
      </c>
      <c r="M43" s="92"/>
      <c r="N43" s="48"/>
    </row>
    <row r="44" spans="1:14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f>SUM('на 01.12.2020'!H44)</f>
        <v>19</v>
      </c>
      <c r="I44" s="136">
        <f t="shared" si="0"/>
        <v>558.5</v>
      </c>
      <c r="J44" s="8">
        <f>SUM('на 01.12.2020'!J44)</f>
        <v>558.5</v>
      </c>
      <c r="K44" s="22">
        <v>0</v>
      </c>
      <c r="L44" s="5" t="s">
        <v>191</v>
      </c>
      <c r="M44" s="96" t="s">
        <v>239</v>
      </c>
      <c r="N44" s="48"/>
    </row>
    <row r="45" spans="1:14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f>SUM('на 01.12.2020'!H45)</f>
        <v>15</v>
      </c>
      <c r="I45" s="136">
        <f t="shared" si="0"/>
        <v>274.2</v>
      </c>
      <c r="J45" s="8">
        <f>SUM('на 01.12.2020'!J45)</f>
        <v>274.2</v>
      </c>
      <c r="K45" s="22">
        <v>0</v>
      </c>
      <c r="L45" s="5" t="s">
        <v>191</v>
      </c>
      <c r="M45" s="96"/>
      <c r="N45" s="48"/>
    </row>
    <row r="46" spans="1:14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f>SUM('на 01.12.2020'!H46)</f>
        <v>24</v>
      </c>
      <c r="I46" s="136">
        <f t="shared" si="0"/>
        <v>555.9</v>
      </c>
      <c r="J46" s="8">
        <f>SUM('на 01.12.2020'!J46)</f>
        <v>555.9</v>
      </c>
      <c r="K46" s="22">
        <v>0</v>
      </c>
      <c r="L46" s="5" t="s">
        <v>191</v>
      </c>
      <c r="M46" s="96"/>
      <c r="N46" s="48"/>
    </row>
    <row r="47" spans="1:14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f>SUM('на 01.12.2020'!H47)</f>
        <v>65</v>
      </c>
      <c r="I47" s="136">
        <f t="shared" si="0"/>
        <v>1531</v>
      </c>
      <c r="J47" s="8">
        <f>SUM('на 01.12.2020'!J47)</f>
        <v>1531</v>
      </c>
      <c r="K47" s="22">
        <v>0</v>
      </c>
      <c r="L47" s="5" t="s">
        <v>191</v>
      </c>
      <c r="M47" s="96"/>
      <c r="N47" s="48"/>
    </row>
    <row r="48" spans="1:14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f>SUM('на 01.12.2020'!H48)</f>
        <v>50</v>
      </c>
      <c r="I48" s="136">
        <f t="shared" si="0"/>
        <v>1546</v>
      </c>
      <c r="J48" s="8">
        <f>SUM('на 01.12.2020'!J48)</f>
        <v>1503</v>
      </c>
      <c r="K48" s="22">
        <f>SUM('на 01.12.2020'!K48)</f>
        <v>43</v>
      </c>
      <c r="L48" s="5" t="s">
        <v>191</v>
      </c>
      <c r="M48" s="96"/>
      <c r="N48" s="48"/>
    </row>
    <row r="49" spans="1:14" ht="12" customHeight="1">
      <c r="A49" s="7">
        <v>42</v>
      </c>
      <c r="B49" s="7" t="s">
        <v>85</v>
      </c>
      <c r="C49" s="7">
        <v>1968</v>
      </c>
      <c r="D49" s="12">
        <v>1</v>
      </c>
      <c r="E49" s="7">
        <v>0</v>
      </c>
      <c r="F49" s="7">
        <v>4</v>
      </c>
      <c r="G49" s="7">
        <v>8</v>
      </c>
      <c r="H49" s="7">
        <f>SUM('на 01.12.2020'!H49)</f>
        <v>10</v>
      </c>
      <c r="I49" s="136">
        <f t="shared" si="0"/>
        <v>180.7</v>
      </c>
      <c r="J49" s="8">
        <f>SUM('на 01.12.2020'!J49)</f>
        <v>180.7</v>
      </c>
      <c r="K49" s="22">
        <v>0</v>
      </c>
      <c r="L49" s="5" t="s">
        <v>191</v>
      </c>
      <c r="M49" s="96"/>
      <c r="N49" s="48"/>
    </row>
    <row r="50" spans="1:14" ht="12" customHeight="1">
      <c r="A50" s="7">
        <v>43</v>
      </c>
      <c r="B50" s="7" t="s">
        <v>86</v>
      </c>
      <c r="C50" s="7">
        <f>SUM('на 01.12.2020'!C50)</f>
        <v>1917</v>
      </c>
      <c r="D50" s="7">
        <v>2</v>
      </c>
      <c r="E50" s="7">
        <v>1</v>
      </c>
      <c r="F50" s="7">
        <v>4</v>
      </c>
      <c r="G50" s="7">
        <v>8</v>
      </c>
      <c r="H50" s="7">
        <f>SUM('на 01.12.2020'!H50)</f>
        <v>8</v>
      </c>
      <c r="I50" s="136">
        <f t="shared" si="0"/>
        <v>213</v>
      </c>
      <c r="J50" s="8">
        <f>SUM('на 01.12.2020'!J50)</f>
        <v>213</v>
      </c>
      <c r="K50" s="22">
        <v>0</v>
      </c>
      <c r="L50" s="5" t="s">
        <v>191</v>
      </c>
      <c r="M50" s="96"/>
      <c r="N50" s="48"/>
    </row>
    <row r="51" spans="1:14" ht="12" customHeight="1">
      <c r="A51" s="7">
        <v>44</v>
      </c>
      <c r="B51" s="7" t="s">
        <v>87</v>
      </c>
      <c r="C51" s="7">
        <f>SUM('на 01.12.2020'!C51)</f>
        <v>1917</v>
      </c>
      <c r="D51" s="7">
        <v>1</v>
      </c>
      <c r="E51" s="7">
        <v>2</v>
      </c>
      <c r="F51" s="7">
        <v>5</v>
      </c>
      <c r="G51" s="7">
        <v>6</v>
      </c>
      <c r="H51" s="7">
        <f>SUM('на 01.12.2020'!H51)</f>
        <v>13</v>
      </c>
      <c r="I51" s="136">
        <f t="shared" si="0"/>
        <v>151.6</v>
      </c>
      <c r="J51" s="8">
        <f>SUM('на 01.12.2020'!J51)</f>
        <v>151.6</v>
      </c>
      <c r="K51" s="22">
        <v>0</v>
      </c>
      <c r="L51" s="5" t="s">
        <v>191</v>
      </c>
      <c r="M51" s="96"/>
      <c r="N51" s="48"/>
    </row>
    <row r="52" spans="1:14" ht="28.5" customHeight="1">
      <c r="A52" s="7">
        <v>45</v>
      </c>
      <c r="B52" s="7" t="s">
        <v>88</v>
      </c>
      <c r="C52" s="7">
        <v>1988</v>
      </c>
      <c r="D52" s="7">
        <v>5</v>
      </c>
      <c r="E52" s="7">
        <v>3</v>
      </c>
      <c r="F52" s="7">
        <v>60</v>
      </c>
      <c r="G52" s="7">
        <v>132</v>
      </c>
      <c r="H52" s="7">
        <f>SUM('на 01.12.2020'!H52)</f>
        <v>139</v>
      </c>
      <c r="I52" s="136">
        <f aca="true" t="shared" si="1" ref="I52:I103">SUM(J52:K52)</f>
        <v>3255.6</v>
      </c>
      <c r="J52" s="8">
        <f>SUM('на 01.12.2020'!J52)</f>
        <v>3255.6</v>
      </c>
      <c r="K52" s="22">
        <v>0</v>
      </c>
      <c r="L52" s="35" t="s">
        <v>197</v>
      </c>
      <c r="M52" s="97" t="s">
        <v>229</v>
      </c>
      <c r="N52" s="48"/>
    </row>
    <row r="53" spans="1:14" ht="28.5" customHeight="1">
      <c r="A53" s="7">
        <v>46</v>
      </c>
      <c r="B53" s="7" t="s">
        <v>89</v>
      </c>
      <c r="C53" s="7">
        <v>1988</v>
      </c>
      <c r="D53" s="7">
        <v>5</v>
      </c>
      <c r="E53" s="7">
        <v>2</v>
      </c>
      <c r="F53" s="7">
        <v>30</v>
      </c>
      <c r="G53" s="7">
        <v>60</v>
      </c>
      <c r="H53" s="7">
        <f>SUM('на 01.12.2020'!H53)</f>
        <v>61</v>
      </c>
      <c r="I53" s="136">
        <f t="shared" si="1"/>
        <v>1928.4700000000003</v>
      </c>
      <c r="J53" s="8">
        <f>SUM('на 01.12.2020'!J53)</f>
        <v>1378.4</v>
      </c>
      <c r="K53" s="22">
        <f>SUM('на 01.12.2020'!K53)</f>
        <v>550.07</v>
      </c>
      <c r="L53" s="5" t="s">
        <v>191</v>
      </c>
      <c r="M53" s="87"/>
      <c r="N53" s="48"/>
    </row>
    <row r="54" spans="1:14" ht="11.25" customHeight="1">
      <c r="A54" s="7">
        <v>47</v>
      </c>
      <c r="B54" s="7" t="s">
        <v>90</v>
      </c>
      <c r="C54" s="7">
        <v>1955</v>
      </c>
      <c r="D54" s="7">
        <v>2</v>
      </c>
      <c r="E54" s="7">
        <v>3</v>
      </c>
      <c r="F54" s="7">
        <v>16</v>
      </c>
      <c r="G54" s="7">
        <v>38</v>
      </c>
      <c r="H54" s="7">
        <f>SUM('на 01.12.2020'!H54)</f>
        <v>26</v>
      </c>
      <c r="I54" s="136">
        <f t="shared" si="1"/>
        <v>753.5</v>
      </c>
      <c r="J54" s="8">
        <f>SUM('на 01.12.2020'!J54)</f>
        <v>572</v>
      </c>
      <c r="K54" s="22">
        <f>SUM('на 01.12.2020'!K54)</f>
        <v>181.5</v>
      </c>
      <c r="L54" s="35" t="s">
        <v>199</v>
      </c>
      <c r="M54" s="96" t="s">
        <v>240</v>
      </c>
      <c r="N54" s="48"/>
    </row>
    <row r="55" spans="1:14" ht="11.25" customHeight="1">
      <c r="A55" s="7">
        <v>48</v>
      </c>
      <c r="B55" s="7" t="s">
        <v>91</v>
      </c>
      <c r="C55" s="7">
        <v>1955</v>
      </c>
      <c r="D55" s="7">
        <v>2</v>
      </c>
      <c r="E55" s="7">
        <v>2</v>
      </c>
      <c r="F55" s="7">
        <v>12</v>
      </c>
      <c r="G55" s="7">
        <v>24</v>
      </c>
      <c r="H55" s="7">
        <f>SUM('на 01.12.2020'!H55)</f>
        <v>21</v>
      </c>
      <c r="I55" s="136">
        <f t="shared" si="1"/>
        <v>572.5</v>
      </c>
      <c r="J55" s="8">
        <f>SUM('на 01.12.2020'!J55)</f>
        <v>511.9</v>
      </c>
      <c r="K55" s="22">
        <f>SUM('на 01.12.2020'!K55)</f>
        <v>60.6</v>
      </c>
      <c r="L55" s="5" t="s">
        <v>191</v>
      </c>
      <c r="M55" s="96"/>
      <c r="N55" s="48"/>
    </row>
    <row r="56" spans="1:14" ht="11.25" customHeight="1">
      <c r="A56" s="7">
        <v>49</v>
      </c>
      <c r="B56" s="7" t="s">
        <v>92</v>
      </c>
      <c r="C56" s="7">
        <v>1956</v>
      </c>
      <c r="D56" s="7">
        <v>2</v>
      </c>
      <c r="E56" s="7">
        <v>3</v>
      </c>
      <c r="F56" s="7">
        <v>16</v>
      </c>
      <c r="G56" s="7">
        <v>36</v>
      </c>
      <c r="H56" s="7">
        <f>SUM('на 01.12.2020'!H56)</f>
        <v>31</v>
      </c>
      <c r="I56" s="136">
        <f t="shared" si="1"/>
        <v>781.3</v>
      </c>
      <c r="J56" s="8">
        <f>SUM('на 01.12.2020'!J56)</f>
        <v>781.3</v>
      </c>
      <c r="K56" s="22">
        <f>SUM('на 01.12.2020'!K56)</f>
        <v>0</v>
      </c>
      <c r="L56" s="5" t="s">
        <v>191</v>
      </c>
      <c r="M56" s="96"/>
      <c r="N56" s="48"/>
    </row>
    <row r="57" spans="1:14" ht="11.25" customHeight="1">
      <c r="A57" s="7">
        <v>50</v>
      </c>
      <c r="B57" s="7" t="s">
        <v>93</v>
      </c>
      <c r="C57" s="7">
        <v>1956</v>
      </c>
      <c r="D57" s="7">
        <v>2</v>
      </c>
      <c r="E57" s="7">
        <v>2</v>
      </c>
      <c r="F57" s="7">
        <v>12</v>
      </c>
      <c r="G57" s="7">
        <v>32</v>
      </c>
      <c r="H57" s="7">
        <f>SUM('на 01.12.2020'!H57)</f>
        <v>28</v>
      </c>
      <c r="I57" s="136">
        <f t="shared" si="1"/>
        <v>557.5</v>
      </c>
      <c r="J57" s="8">
        <f>SUM('на 01.12.2020'!J57)</f>
        <v>557.5</v>
      </c>
      <c r="K57" s="22">
        <f>SUM('на 01.12.2020'!K57)</f>
        <v>0</v>
      </c>
      <c r="L57" s="5" t="s">
        <v>191</v>
      </c>
      <c r="M57" s="96"/>
      <c r="N57" s="48"/>
    </row>
    <row r="58" spans="1:14" ht="11.25" customHeight="1">
      <c r="A58" s="5">
        <v>51</v>
      </c>
      <c r="B58" s="7" t="s">
        <v>94</v>
      </c>
      <c r="C58" s="7">
        <v>1957</v>
      </c>
      <c r="D58" s="7">
        <v>2</v>
      </c>
      <c r="E58" s="7">
        <v>3</v>
      </c>
      <c r="F58" s="7">
        <v>18</v>
      </c>
      <c r="G58" s="7">
        <v>67</v>
      </c>
      <c r="H58" s="7">
        <f>SUM('на 01.12.2020'!H58)</f>
        <v>28</v>
      </c>
      <c r="I58" s="136">
        <f t="shared" si="1"/>
        <v>997.9000000000001</v>
      </c>
      <c r="J58" s="8">
        <f>SUM('на 01.12.2020'!J58)</f>
        <v>826.6</v>
      </c>
      <c r="K58" s="22">
        <f>SUM('на 01.12.2020'!K58)</f>
        <v>171.3</v>
      </c>
      <c r="L58" s="5" t="s">
        <v>191</v>
      </c>
      <c r="M58" s="96"/>
      <c r="N58" s="48"/>
    </row>
    <row r="59" spans="1:14" ht="11.25" customHeight="1">
      <c r="A59" s="7">
        <v>52</v>
      </c>
      <c r="B59" s="7" t="s">
        <v>95</v>
      </c>
      <c r="C59" s="7">
        <v>1959</v>
      </c>
      <c r="D59" s="7">
        <v>2</v>
      </c>
      <c r="E59" s="7">
        <v>1</v>
      </c>
      <c r="F59" s="7">
        <v>8</v>
      </c>
      <c r="G59" s="7">
        <v>12</v>
      </c>
      <c r="H59" s="7">
        <f>SUM('на 01.12.2020'!H59)</f>
        <v>6</v>
      </c>
      <c r="I59" s="136">
        <f t="shared" si="1"/>
        <v>272</v>
      </c>
      <c r="J59" s="8">
        <f>SUM('на 01.12.2020'!J59)</f>
        <v>234.8</v>
      </c>
      <c r="K59" s="22">
        <f>SUM('на 01.12.2020'!K59)</f>
        <v>37.2</v>
      </c>
      <c r="L59" s="5" t="s">
        <v>191</v>
      </c>
      <c r="M59" s="96"/>
      <c r="N59" s="48"/>
    </row>
    <row r="60" spans="1:14" ht="11.25" customHeight="1">
      <c r="A60" s="7">
        <v>53</v>
      </c>
      <c r="B60" s="7" t="s">
        <v>96</v>
      </c>
      <c r="C60" s="7">
        <v>1951</v>
      </c>
      <c r="D60" s="7">
        <v>2</v>
      </c>
      <c r="E60" s="7">
        <v>2</v>
      </c>
      <c r="F60" s="7">
        <v>16</v>
      </c>
      <c r="G60" s="7">
        <v>24</v>
      </c>
      <c r="H60" s="7">
        <f>SUM('на 01.12.2020'!H60)</f>
        <v>21</v>
      </c>
      <c r="I60" s="136">
        <f t="shared" si="1"/>
        <v>573.2</v>
      </c>
      <c r="J60" s="8">
        <f>SUM('на 01.12.2020'!J60)</f>
        <v>573.2</v>
      </c>
      <c r="K60" s="22">
        <f>SUM('на 01.12.2020'!K60)</f>
        <v>0</v>
      </c>
      <c r="L60" s="5" t="s">
        <v>191</v>
      </c>
      <c r="M60" s="96"/>
      <c r="N60" s="48"/>
    </row>
    <row r="61" spans="1:14" ht="11.25" customHeight="1">
      <c r="A61" s="7">
        <v>54</v>
      </c>
      <c r="B61" s="7" t="s">
        <v>250</v>
      </c>
      <c r="C61" s="7">
        <v>2018</v>
      </c>
      <c r="D61" s="7">
        <v>3</v>
      </c>
      <c r="E61" s="7"/>
      <c r="F61" s="7">
        <v>21</v>
      </c>
      <c r="G61" s="7"/>
      <c r="H61" s="7"/>
      <c r="I61" s="136">
        <f t="shared" si="1"/>
        <v>866</v>
      </c>
      <c r="J61" s="8">
        <v>866</v>
      </c>
      <c r="K61" s="22">
        <v>0</v>
      </c>
      <c r="L61" s="5"/>
      <c r="M61" s="96"/>
      <c r="N61" s="48"/>
    </row>
    <row r="62" spans="1:14" ht="11.25" customHeight="1">
      <c r="A62" s="7">
        <v>55</v>
      </c>
      <c r="B62" s="7" t="s">
        <v>97</v>
      </c>
      <c r="C62" s="7">
        <v>1961</v>
      </c>
      <c r="D62" s="7">
        <v>2</v>
      </c>
      <c r="E62" s="7">
        <v>1</v>
      </c>
      <c r="F62" s="7">
        <v>8</v>
      </c>
      <c r="G62" s="7">
        <v>12</v>
      </c>
      <c r="H62" s="7">
        <f>SUM('на 01.12.2020'!H62)</f>
        <v>12</v>
      </c>
      <c r="I62" s="136">
        <f t="shared" si="1"/>
        <v>280.2</v>
      </c>
      <c r="J62" s="8">
        <f>SUM('на 01.12.2020'!J62)</f>
        <v>242.8</v>
      </c>
      <c r="K62" s="22">
        <f>SUM('на 01.12.2020'!K62)</f>
        <v>37.4</v>
      </c>
      <c r="L62" s="5" t="s">
        <v>191</v>
      </c>
      <c r="M62" s="96"/>
      <c r="N62" s="48"/>
    </row>
    <row r="63" spans="1:14" ht="11.25" customHeight="1">
      <c r="A63" s="7">
        <v>56</v>
      </c>
      <c r="B63" s="7" t="s">
        <v>98</v>
      </c>
      <c r="C63" s="7">
        <v>1961</v>
      </c>
      <c r="D63" s="7">
        <v>2</v>
      </c>
      <c r="E63" s="7">
        <v>2</v>
      </c>
      <c r="F63" s="7">
        <v>16</v>
      </c>
      <c r="G63" s="7">
        <v>24</v>
      </c>
      <c r="H63" s="7">
        <f>SUM('на 01.12.2020'!H63)</f>
        <v>20</v>
      </c>
      <c r="I63" s="136">
        <f t="shared" si="1"/>
        <v>562.5</v>
      </c>
      <c r="J63" s="8">
        <f>SUM('на 01.12.2020'!J63)</f>
        <v>562.5</v>
      </c>
      <c r="K63" s="22">
        <f>SUM('на 01.12.2020'!K63)</f>
        <v>0</v>
      </c>
      <c r="L63" s="5" t="s">
        <v>191</v>
      </c>
      <c r="M63" s="96"/>
      <c r="N63" s="48"/>
    </row>
    <row r="64" spans="1:14" ht="11.25" customHeight="1">
      <c r="A64" s="7">
        <v>57</v>
      </c>
      <c r="B64" s="7" t="s">
        <v>99</v>
      </c>
      <c r="C64" s="7">
        <v>1962</v>
      </c>
      <c r="D64" s="7">
        <v>3</v>
      </c>
      <c r="E64" s="7">
        <v>3</v>
      </c>
      <c r="F64" s="7">
        <v>34</v>
      </c>
      <c r="G64" s="7">
        <v>66</v>
      </c>
      <c r="H64" s="7">
        <f>SUM('на 01.12.2020'!H64)</f>
        <v>53</v>
      </c>
      <c r="I64" s="136">
        <f t="shared" si="1"/>
        <v>1503.8999999999999</v>
      </c>
      <c r="J64" s="8">
        <f>SUM('на 01.12.2020'!J64)</f>
        <v>1337.3</v>
      </c>
      <c r="K64" s="22">
        <f>SUM('на 01.12.2020'!K64)</f>
        <v>166.6</v>
      </c>
      <c r="L64" s="5" t="s">
        <v>191</v>
      </c>
      <c r="M64" s="96"/>
      <c r="N64" s="48"/>
    </row>
    <row r="65" spans="1:14" ht="11.25" customHeight="1">
      <c r="A65" s="7">
        <v>58</v>
      </c>
      <c r="B65" s="7" t="s">
        <v>100</v>
      </c>
      <c r="C65" s="7">
        <v>1962</v>
      </c>
      <c r="D65" s="7">
        <v>3</v>
      </c>
      <c r="E65" s="7">
        <v>3</v>
      </c>
      <c r="F65" s="7">
        <v>36</v>
      </c>
      <c r="G65" s="7">
        <v>69</v>
      </c>
      <c r="H65" s="7">
        <f>SUM('на 01.12.2020'!H65)</f>
        <v>65</v>
      </c>
      <c r="I65" s="136">
        <f t="shared" si="1"/>
        <v>1526.6000000000001</v>
      </c>
      <c r="J65" s="8">
        <f>SUM('на 01.12.2020'!J65)</f>
        <v>1410.9</v>
      </c>
      <c r="K65" s="22">
        <f>SUM('на 01.12.2020'!K65)</f>
        <v>115.7</v>
      </c>
      <c r="L65" s="5" t="s">
        <v>191</v>
      </c>
      <c r="M65" s="96"/>
      <c r="N65" s="48"/>
    </row>
    <row r="66" spans="1:14" ht="11.25" customHeight="1">
      <c r="A66" s="7">
        <v>59</v>
      </c>
      <c r="B66" s="7" t="s">
        <v>101</v>
      </c>
      <c r="C66" s="7">
        <v>1978</v>
      </c>
      <c r="D66" s="7">
        <v>3</v>
      </c>
      <c r="E66" s="7">
        <v>3</v>
      </c>
      <c r="F66" s="7">
        <v>41</v>
      </c>
      <c r="G66" s="7">
        <v>55</v>
      </c>
      <c r="H66" s="7">
        <f>SUM('на 01.12.2020'!H66)</f>
        <v>57</v>
      </c>
      <c r="I66" s="136">
        <f t="shared" si="1"/>
        <v>1583.1</v>
      </c>
      <c r="J66" s="8">
        <f>SUM('на 01.12.2020'!J66)</f>
        <v>1547.5</v>
      </c>
      <c r="K66" s="22">
        <f>SUM('на 01.12.2020'!K66)</f>
        <v>35.6</v>
      </c>
      <c r="L66" s="5" t="s">
        <v>191</v>
      </c>
      <c r="M66" s="96"/>
      <c r="N66" s="48"/>
    </row>
    <row r="67" spans="1:14" ht="11.25" customHeight="1">
      <c r="A67" s="7">
        <v>60</v>
      </c>
      <c r="B67" s="7" t="s">
        <v>102</v>
      </c>
      <c r="C67" s="7">
        <f>SUM('на 01.12.2020'!C67)</f>
        <v>1917</v>
      </c>
      <c r="D67" s="7">
        <v>1</v>
      </c>
      <c r="E67" s="7">
        <v>0</v>
      </c>
      <c r="F67" s="7">
        <v>3</v>
      </c>
      <c r="G67" s="7">
        <v>3</v>
      </c>
      <c r="H67" s="7">
        <f>SUM('на 01.12.2020'!H67)</f>
        <v>5</v>
      </c>
      <c r="I67" s="136">
        <f t="shared" si="1"/>
        <v>77</v>
      </c>
      <c r="J67" s="8">
        <f>SUM('на 01.12.2020'!J67)</f>
        <v>77</v>
      </c>
      <c r="K67" s="22">
        <f>SUM('на 01.12.2020'!K67)</f>
        <v>0</v>
      </c>
      <c r="L67" s="5" t="s">
        <v>191</v>
      </c>
      <c r="M67" s="96"/>
      <c r="N67" s="48"/>
    </row>
    <row r="68" spans="1:14" ht="11.25" customHeight="1">
      <c r="A68" s="7">
        <v>61</v>
      </c>
      <c r="B68" s="7" t="s">
        <v>103</v>
      </c>
      <c r="C68" s="7">
        <f>SUM('на 01.12.2020'!C68)</f>
        <v>1952</v>
      </c>
      <c r="D68" s="7">
        <v>3</v>
      </c>
      <c r="E68" s="7">
        <v>5</v>
      </c>
      <c r="F68" s="7">
        <v>50</v>
      </c>
      <c r="G68" s="7">
        <v>100</v>
      </c>
      <c r="H68" s="7">
        <f>SUM('на 01.12.2020'!H68)</f>
        <v>91</v>
      </c>
      <c r="I68" s="136">
        <f t="shared" si="1"/>
        <v>2369.4500000000003</v>
      </c>
      <c r="J68" s="8">
        <f>SUM('на 01.12.2020'!J68)</f>
        <v>2168.3</v>
      </c>
      <c r="K68" s="22">
        <f>SUM('на 01.12.2020'!K68)</f>
        <v>201.15</v>
      </c>
      <c r="L68" s="5" t="s">
        <v>191</v>
      </c>
      <c r="M68" s="96"/>
      <c r="N68" s="48"/>
    </row>
    <row r="69" spans="1:14" ht="11.25" customHeight="1">
      <c r="A69" s="7">
        <v>62</v>
      </c>
      <c r="B69" s="7" t="s">
        <v>208</v>
      </c>
      <c r="C69" s="7">
        <v>2013</v>
      </c>
      <c r="D69" s="7">
        <v>3</v>
      </c>
      <c r="E69" s="7"/>
      <c r="F69" s="7">
        <v>22</v>
      </c>
      <c r="G69" s="7"/>
      <c r="H69" s="7">
        <f>SUM('на 01.12.2020'!H69)</f>
        <v>38</v>
      </c>
      <c r="I69" s="136">
        <f t="shared" si="1"/>
        <v>827.4</v>
      </c>
      <c r="J69" s="8">
        <f>SUM('на 01.12.2020'!J69)</f>
        <v>827.4</v>
      </c>
      <c r="K69" s="22">
        <v>0</v>
      </c>
      <c r="L69" s="5" t="s">
        <v>191</v>
      </c>
      <c r="M69" s="96"/>
      <c r="N69" s="48"/>
    </row>
    <row r="70" spans="1:14" ht="11.25" customHeight="1">
      <c r="A70" s="7">
        <v>63</v>
      </c>
      <c r="B70" s="7" t="s">
        <v>209</v>
      </c>
      <c r="C70" s="7">
        <v>2013</v>
      </c>
      <c r="D70" s="7">
        <v>3</v>
      </c>
      <c r="E70" s="7"/>
      <c r="F70" s="7">
        <v>20</v>
      </c>
      <c r="G70" s="7"/>
      <c r="H70" s="7">
        <f>SUM('на 01.12.2020'!H70)</f>
        <v>32</v>
      </c>
      <c r="I70" s="136">
        <f t="shared" si="1"/>
        <v>751.9</v>
      </c>
      <c r="J70" s="8">
        <f>SUM('на 01.12.2020'!J70)</f>
        <v>751.9</v>
      </c>
      <c r="K70" s="22">
        <v>0</v>
      </c>
      <c r="L70" s="5" t="s">
        <v>191</v>
      </c>
      <c r="M70" s="96"/>
      <c r="N70" s="48"/>
    </row>
    <row r="71" spans="1:14" ht="15" customHeight="1">
      <c r="A71" s="7">
        <v>64</v>
      </c>
      <c r="B71" s="7" t="s">
        <v>104</v>
      </c>
      <c r="C71" s="7">
        <v>1994</v>
      </c>
      <c r="D71" s="7">
        <v>3</v>
      </c>
      <c r="E71" s="7">
        <v>3</v>
      </c>
      <c r="F71" s="7">
        <v>27</v>
      </c>
      <c r="G71" s="7">
        <v>54</v>
      </c>
      <c r="H71" s="7">
        <f>SUM('на 01.12.2020'!H71)</f>
        <v>58</v>
      </c>
      <c r="I71" s="136">
        <f t="shared" si="1"/>
        <v>1438.2</v>
      </c>
      <c r="J71" s="8">
        <f>SUM('на 01.12.2020'!J71)</f>
        <v>1438.2</v>
      </c>
      <c r="K71" s="22">
        <v>0</v>
      </c>
      <c r="L71" s="5" t="s">
        <v>191</v>
      </c>
      <c r="M71" s="75" t="s">
        <v>241</v>
      </c>
      <c r="N71" s="48"/>
    </row>
    <row r="72" spans="1:14" ht="38.25" customHeight="1">
      <c r="A72" s="7">
        <v>65</v>
      </c>
      <c r="B72" s="7" t="s">
        <v>105</v>
      </c>
      <c r="C72" s="7">
        <v>1973</v>
      </c>
      <c r="D72" s="7">
        <v>2</v>
      </c>
      <c r="E72" s="7">
        <v>1</v>
      </c>
      <c r="F72" s="7">
        <v>8</v>
      </c>
      <c r="G72" s="7">
        <v>14</v>
      </c>
      <c r="H72" s="7">
        <f>SUM('на 01.12.2020'!H72)</f>
        <v>13</v>
      </c>
      <c r="I72" s="136">
        <f t="shared" si="1"/>
        <v>276</v>
      </c>
      <c r="J72" s="8">
        <f>SUM('на 01.12.2020'!J72)</f>
        <v>276</v>
      </c>
      <c r="K72" s="22">
        <v>0</v>
      </c>
      <c r="L72" s="5" t="s">
        <v>191</v>
      </c>
      <c r="M72" s="78" t="s">
        <v>242</v>
      </c>
      <c r="N72" s="48"/>
    </row>
    <row r="73" spans="1:14" ht="12" customHeight="1">
      <c r="A73" s="7">
        <v>66</v>
      </c>
      <c r="B73" s="7" t="s">
        <v>106</v>
      </c>
      <c r="C73" s="7">
        <v>1992</v>
      </c>
      <c r="D73" s="7">
        <v>2</v>
      </c>
      <c r="E73" s="7">
        <v>3</v>
      </c>
      <c r="F73" s="7">
        <v>18</v>
      </c>
      <c r="G73" s="7">
        <v>44</v>
      </c>
      <c r="H73" s="7">
        <f>SUM('на 01.12.2020'!H73)</f>
        <v>48</v>
      </c>
      <c r="I73" s="136">
        <f t="shared" si="1"/>
        <v>981</v>
      </c>
      <c r="J73" s="8">
        <f>SUM('на 01.12.2020'!J73)</f>
        <v>981</v>
      </c>
      <c r="K73" s="22">
        <v>0</v>
      </c>
      <c r="L73" s="35" t="s">
        <v>197</v>
      </c>
      <c r="M73" s="100" t="s">
        <v>229</v>
      </c>
      <c r="N73" s="48"/>
    </row>
    <row r="74" spans="1:14" ht="12" customHeight="1">
      <c r="A74" s="7">
        <v>67</v>
      </c>
      <c r="B74" s="7" t="s">
        <v>26</v>
      </c>
      <c r="C74" s="7">
        <v>2011</v>
      </c>
      <c r="D74" s="7">
        <v>3</v>
      </c>
      <c r="E74" s="7">
        <v>1</v>
      </c>
      <c r="F74" s="7">
        <v>33</v>
      </c>
      <c r="G74" s="7"/>
      <c r="H74" s="7">
        <f>SUM('на 01.12.2020'!H74)</f>
        <v>51</v>
      </c>
      <c r="I74" s="136">
        <f t="shared" si="1"/>
        <v>1237.2</v>
      </c>
      <c r="J74" s="8">
        <f>SUM('на 01.12.2020'!J74)</f>
        <v>1237.2</v>
      </c>
      <c r="K74" s="22">
        <v>0</v>
      </c>
      <c r="L74" s="5" t="s">
        <v>191</v>
      </c>
      <c r="M74" s="101"/>
      <c r="N74" s="48"/>
    </row>
    <row r="75" spans="1:14" ht="12" customHeight="1">
      <c r="A75" s="7">
        <v>68</v>
      </c>
      <c r="B75" s="7" t="s">
        <v>107</v>
      </c>
      <c r="C75" s="7">
        <v>1935</v>
      </c>
      <c r="D75" s="7">
        <v>1</v>
      </c>
      <c r="E75" s="7">
        <v>0</v>
      </c>
      <c r="F75" s="7">
        <v>4</v>
      </c>
      <c r="G75" s="7">
        <v>7</v>
      </c>
      <c r="H75" s="7">
        <f>SUM('на 01.12.2020'!H75)</f>
        <v>13</v>
      </c>
      <c r="I75" s="136">
        <f t="shared" si="1"/>
        <v>166.7</v>
      </c>
      <c r="J75" s="8">
        <f>SUM('на 01.12.2020'!J75)</f>
        <v>166.7</v>
      </c>
      <c r="K75" s="22">
        <v>0</v>
      </c>
      <c r="L75" s="5" t="s">
        <v>191</v>
      </c>
      <c r="M75" s="101"/>
      <c r="N75" s="48"/>
    </row>
    <row r="76" spans="1:14" ht="12" customHeight="1">
      <c r="A76" s="7">
        <v>69</v>
      </c>
      <c r="B76" s="7" t="s">
        <v>108</v>
      </c>
      <c r="C76" s="7">
        <f>SUM('на 01.12.2020'!C76)</f>
        <v>1976</v>
      </c>
      <c r="D76" s="7">
        <v>2</v>
      </c>
      <c r="E76" s="7">
        <v>2</v>
      </c>
      <c r="F76" s="7">
        <v>12</v>
      </c>
      <c r="G76" s="7">
        <v>24</v>
      </c>
      <c r="H76" s="7">
        <f>SUM('на 01.12.2020'!H76)</f>
        <v>30</v>
      </c>
      <c r="I76" s="136">
        <f t="shared" si="1"/>
        <v>524.5</v>
      </c>
      <c r="J76" s="8">
        <f>SUM('на 01.12.2020'!J76)</f>
        <v>524.5</v>
      </c>
      <c r="K76" s="22">
        <v>0</v>
      </c>
      <c r="L76" s="5" t="s">
        <v>191</v>
      </c>
      <c r="M76" s="101"/>
      <c r="N76" s="48"/>
    </row>
    <row r="77" spans="1:14" ht="12" customHeight="1">
      <c r="A77" s="7">
        <v>70</v>
      </c>
      <c r="B77" s="7" t="s">
        <v>109</v>
      </c>
      <c r="C77" s="7">
        <v>1965</v>
      </c>
      <c r="D77" s="7">
        <v>1</v>
      </c>
      <c r="E77" s="7">
        <v>2</v>
      </c>
      <c r="F77" s="7">
        <v>4</v>
      </c>
      <c r="G77" s="7">
        <v>8</v>
      </c>
      <c r="H77" s="7">
        <f>SUM('на 01.12.2020'!H77)</f>
        <v>7</v>
      </c>
      <c r="I77" s="136">
        <f t="shared" si="1"/>
        <v>144.4</v>
      </c>
      <c r="J77" s="8">
        <f>SUM('на 01.12.2020'!J77)</f>
        <v>144.4</v>
      </c>
      <c r="K77" s="22">
        <v>0</v>
      </c>
      <c r="L77" s="5" t="s">
        <v>191</v>
      </c>
      <c r="M77" s="101"/>
      <c r="N77" s="48"/>
    </row>
    <row r="78" spans="1:14" ht="12" customHeight="1">
      <c r="A78" s="7">
        <v>71</v>
      </c>
      <c r="B78" s="7" t="s">
        <v>110</v>
      </c>
      <c r="C78" s="7">
        <v>1987</v>
      </c>
      <c r="D78" s="7">
        <v>1</v>
      </c>
      <c r="E78" s="7">
        <v>2</v>
      </c>
      <c r="F78" s="7">
        <v>2</v>
      </c>
      <c r="G78" s="7">
        <v>6</v>
      </c>
      <c r="H78" s="7">
        <f>SUM('на 01.12.2020'!H78)</f>
        <v>9</v>
      </c>
      <c r="I78" s="136">
        <f t="shared" si="1"/>
        <v>137</v>
      </c>
      <c r="J78" s="8">
        <f>SUM('на 01.12.2020'!J78)</f>
        <v>137</v>
      </c>
      <c r="K78" s="22">
        <v>0</v>
      </c>
      <c r="L78" s="5" t="s">
        <v>191</v>
      </c>
      <c r="M78" s="101"/>
      <c r="N78" s="48"/>
    </row>
    <row r="79" spans="1:14" ht="12" customHeight="1">
      <c r="A79" s="7">
        <v>72</v>
      </c>
      <c r="B79" s="7" t="s">
        <v>111</v>
      </c>
      <c r="C79" s="7">
        <v>1968</v>
      </c>
      <c r="D79" s="7">
        <v>1</v>
      </c>
      <c r="E79" s="7">
        <v>4</v>
      </c>
      <c r="F79" s="7">
        <v>4</v>
      </c>
      <c r="G79" s="7">
        <v>8</v>
      </c>
      <c r="H79" s="7">
        <f>SUM('на 01.12.2020'!H79)</f>
        <v>4</v>
      </c>
      <c r="I79" s="136">
        <f t="shared" si="1"/>
        <v>178.2</v>
      </c>
      <c r="J79" s="8">
        <f>SUM('на 01.12.2020'!J79)</f>
        <v>178.2</v>
      </c>
      <c r="K79" s="22">
        <v>0</v>
      </c>
      <c r="L79" s="5" t="s">
        <v>191</v>
      </c>
      <c r="M79" s="101"/>
      <c r="N79" s="48"/>
    </row>
    <row r="80" spans="1:14" ht="12" customHeight="1">
      <c r="A80" s="7">
        <v>73</v>
      </c>
      <c r="B80" s="7" t="s">
        <v>112</v>
      </c>
      <c r="C80" s="7">
        <v>1972</v>
      </c>
      <c r="D80" s="7">
        <v>1</v>
      </c>
      <c r="E80" s="7">
        <v>2</v>
      </c>
      <c r="F80" s="7">
        <v>2</v>
      </c>
      <c r="G80" s="7">
        <v>5</v>
      </c>
      <c r="H80" s="7">
        <f>SUM('на 01.12.2020'!H80)</f>
        <v>8</v>
      </c>
      <c r="I80" s="136">
        <f t="shared" si="1"/>
        <v>103.5</v>
      </c>
      <c r="J80" s="8">
        <f>SUM('на 01.12.2020'!J80)</f>
        <v>103.5</v>
      </c>
      <c r="K80" s="22">
        <v>0</v>
      </c>
      <c r="L80" s="5" t="s">
        <v>191</v>
      </c>
      <c r="M80" s="101"/>
      <c r="N80" s="48"/>
    </row>
    <row r="81" spans="1:14" s="10" customFormat="1" ht="12" customHeight="1">
      <c r="A81" s="7">
        <v>74</v>
      </c>
      <c r="B81" s="7" t="s">
        <v>113</v>
      </c>
      <c r="C81" s="7">
        <v>1977</v>
      </c>
      <c r="D81" s="7">
        <v>2</v>
      </c>
      <c r="E81" s="7">
        <v>2</v>
      </c>
      <c r="F81" s="7">
        <v>16</v>
      </c>
      <c r="G81" s="7">
        <v>32</v>
      </c>
      <c r="H81" s="7">
        <f>SUM('на 01.12.2020'!H81)</f>
        <v>34</v>
      </c>
      <c r="I81" s="136">
        <f t="shared" si="1"/>
        <v>772.4</v>
      </c>
      <c r="J81" s="8">
        <f>SUM('на 01.12.2020'!J81)</f>
        <v>772.4</v>
      </c>
      <c r="K81" s="22">
        <v>0</v>
      </c>
      <c r="L81" s="5" t="s">
        <v>191</v>
      </c>
      <c r="M81" s="97" t="s">
        <v>229</v>
      </c>
      <c r="N81" s="48"/>
    </row>
    <row r="82" spans="1:14" ht="12" customHeight="1">
      <c r="A82" s="7">
        <v>75</v>
      </c>
      <c r="B82" s="7" t="s">
        <v>114</v>
      </c>
      <c r="C82" s="7">
        <v>1984</v>
      </c>
      <c r="D82" s="7">
        <v>2</v>
      </c>
      <c r="E82" s="7">
        <v>3</v>
      </c>
      <c r="F82" s="7">
        <v>18</v>
      </c>
      <c r="G82" s="7">
        <v>36</v>
      </c>
      <c r="H82" s="7">
        <f>SUM('на 01.12.2020'!H82)</f>
        <v>45</v>
      </c>
      <c r="I82" s="136">
        <f t="shared" si="1"/>
        <v>845.9</v>
      </c>
      <c r="J82" s="8">
        <f>SUM('на 01.12.2020'!J82)</f>
        <v>845.9</v>
      </c>
      <c r="K82" s="22">
        <v>0</v>
      </c>
      <c r="L82" s="5" t="s">
        <v>191</v>
      </c>
      <c r="M82" s="97"/>
      <c r="N82" s="48"/>
    </row>
    <row r="83" spans="1:14" ht="12" customHeight="1">
      <c r="A83" s="7">
        <v>76</v>
      </c>
      <c r="B83" s="7" t="s">
        <v>115</v>
      </c>
      <c r="C83" s="7">
        <v>1985</v>
      </c>
      <c r="D83" s="7">
        <v>2</v>
      </c>
      <c r="E83" s="7">
        <v>3</v>
      </c>
      <c r="F83" s="7">
        <v>18</v>
      </c>
      <c r="G83" s="7">
        <v>36</v>
      </c>
      <c r="H83" s="7">
        <f>SUM('на 01.12.2020'!H83)</f>
        <v>36</v>
      </c>
      <c r="I83" s="136">
        <f t="shared" si="1"/>
        <v>865.8</v>
      </c>
      <c r="J83" s="8">
        <f>SUM('на 01.12.2020'!J83)</f>
        <v>865.8</v>
      </c>
      <c r="K83" s="22">
        <v>0</v>
      </c>
      <c r="L83" s="5" t="s">
        <v>191</v>
      </c>
      <c r="M83" s="97"/>
      <c r="N83" s="48"/>
    </row>
    <row r="84" spans="1:14" s="10" customFormat="1" ht="12" customHeight="1">
      <c r="A84" s="7">
        <v>77</v>
      </c>
      <c r="B84" s="7" t="s">
        <v>116</v>
      </c>
      <c r="C84" s="7">
        <v>1990</v>
      </c>
      <c r="D84" s="7">
        <v>3</v>
      </c>
      <c r="E84" s="7">
        <v>3</v>
      </c>
      <c r="F84" s="7">
        <v>27</v>
      </c>
      <c r="G84" s="7">
        <v>54</v>
      </c>
      <c r="H84" s="7">
        <f>SUM('на 01.12.2020'!H84)</f>
        <v>59</v>
      </c>
      <c r="I84" s="136">
        <f t="shared" si="1"/>
        <v>1284.3</v>
      </c>
      <c r="J84" s="8">
        <f>SUM('на 01.12.2020'!J84)</f>
        <v>1284.3</v>
      </c>
      <c r="K84" s="22">
        <v>0</v>
      </c>
      <c r="L84" s="5" t="s">
        <v>191</v>
      </c>
      <c r="M84" s="97"/>
      <c r="N84" s="48"/>
    </row>
    <row r="85" spans="1:14" ht="12" customHeight="1">
      <c r="A85" s="7">
        <v>78</v>
      </c>
      <c r="B85" s="7" t="s">
        <v>117</v>
      </c>
      <c r="C85" s="7">
        <v>1995</v>
      </c>
      <c r="D85" s="7">
        <v>3</v>
      </c>
      <c r="E85" s="7">
        <v>3</v>
      </c>
      <c r="F85" s="7">
        <v>27</v>
      </c>
      <c r="G85" s="7">
        <v>54</v>
      </c>
      <c r="H85" s="7">
        <f>SUM('на 01.12.2020'!H85)</f>
        <v>62</v>
      </c>
      <c r="I85" s="136">
        <f t="shared" si="1"/>
        <v>1433.1</v>
      </c>
      <c r="J85" s="8">
        <f>SUM('на 01.12.2020'!J85)</f>
        <v>1433.1</v>
      </c>
      <c r="K85" s="22">
        <v>0</v>
      </c>
      <c r="L85" s="5" t="s">
        <v>191</v>
      </c>
      <c r="M85" s="97"/>
      <c r="N85" s="48"/>
    </row>
    <row r="86" spans="1:14" ht="12" customHeight="1">
      <c r="A86" s="7">
        <v>79</v>
      </c>
      <c r="B86" s="7" t="s">
        <v>118</v>
      </c>
      <c r="C86" s="7">
        <v>1995</v>
      </c>
      <c r="D86" s="7">
        <v>3</v>
      </c>
      <c r="E86" s="7">
        <v>5</v>
      </c>
      <c r="F86" s="7">
        <v>45</v>
      </c>
      <c r="G86" s="7">
        <v>108</v>
      </c>
      <c r="H86" s="7">
        <f>SUM('на 01.12.2020'!H86)</f>
        <v>150</v>
      </c>
      <c r="I86" s="136">
        <f t="shared" si="1"/>
        <v>2571.8</v>
      </c>
      <c r="J86" s="8">
        <f>SUM('на 01.12.2020'!J86)</f>
        <v>2571.8</v>
      </c>
      <c r="K86" s="22">
        <v>0</v>
      </c>
      <c r="L86" s="5" t="s">
        <v>191</v>
      </c>
      <c r="M86" s="97"/>
      <c r="N86" s="48"/>
    </row>
    <row r="87" spans="1:14" ht="54.75" customHeight="1">
      <c r="A87" s="7">
        <v>80</v>
      </c>
      <c r="B87" s="7" t="s">
        <v>119</v>
      </c>
      <c r="C87" s="7">
        <v>1960</v>
      </c>
      <c r="D87" s="7">
        <v>1</v>
      </c>
      <c r="E87" s="7">
        <v>4</v>
      </c>
      <c r="F87" s="7">
        <v>4</v>
      </c>
      <c r="G87" s="7">
        <v>6</v>
      </c>
      <c r="H87" s="7">
        <f>SUM('на 01.12.2020'!H87)</f>
        <v>3</v>
      </c>
      <c r="I87" s="136">
        <f t="shared" si="1"/>
        <v>125.8</v>
      </c>
      <c r="J87" s="8">
        <f>SUM('на 01.12.2020'!J87)</f>
        <v>125.8</v>
      </c>
      <c r="K87" s="22">
        <v>0</v>
      </c>
      <c r="L87" s="5" t="s">
        <v>191</v>
      </c>
      <c r="M87" s="93" t="s">
        <v>245</v>
      </c>
      <c r="N87" s="48"/>
    </row>
    <row r="88" spans="1:14" ht="54.75" customHeight="1">
      <c r="A88" s="7">
        <v>81</v>
      </c>
      <c r="B88" s="7" t="s">
        <v>120</v>
      </c>
      <c r="C88" s="7">
        <v>1937</v>
      </c>
      <c r="D88" s="7">
        <v>2</v>
      </c>
      <c r="E88" s="7">
        <v>2</v>
      </c>
      <c r="F88" s="7">
        <v>8</v>
      </c>
      <c r="G88" s="7">
        <v>20</v>
      </c>
      <c r="H88" s="7">
        <f>SUM('на 01.12.2020'!H88)</f>
        <v>23</v>
      </c>
      <c r="I88" s="136">
        <f t="shared" si="1"/>
        <v>435.5</v>
      </c>
      <c r="J88" s="8">
        <f>SUM('на 01.12.2020'!J88)</f>
        <v>435.5</v>
      </c>
      <c r="K88" s="22">
        <v>0</v>
      </c>
      <c r="L88" s="5" t="s">
        <v>191</v>
      </c>
      <c r="M88" s="98"/>
      <c r="N88" s="48"/>
    </row>
    <row r="89" spans="1:14" ht="15.75" customHeight="1">
      <c r="A89" s="7">
        <v>82</v>
      </c>
      <c r="B89" s="7" t="s">
        <v>121</v>
      </c>
      <c r="C89" s="7">
        <v>1988</v>
      </c>
      <c r="D89" s="7">
        <v>2</v>
      </c>
      <c r="E89" s="7">
        <v>0</v>
      </c>
      <c r="F89" s="7">
        <v>6</v>
      </c>
      <c r="G89" s="7">
        <v>14</v>
      </c>
      <c r="H89" s="7">
        <f>SUM('на 01.12.2020'!H89)</f>
        <v>14</v>
      </c>
      <c r="I89" s="136">
        <f t="shared" si="1"/>
        <v>349.3</v>
      </c>
      <c r="J89" s="8">
        <f>SUM('на 01.12.2020'!J89)</f>
        <v>349.3</v>
      </c>
      <c r="K89" s="22">
        <v>0</v>
      </c>
      <c r="L89" s="5" t="s">
        <v>191</v>
      </c>
      <c r="M89" s="88" t="s">
        <v>229</v>
      </c>
      <c r="N89" s="48"/>
    </row>
    <row r="90" spans="1:14" ht="15.75" customHeight="1">
      <c r="A90" s="7">
        <v>83</v>
      </c>
      <c r="B90" s="7" t="s">
        <v>122</v>
      </c>
      <c r="C90" s="7">
        <v>1966</v>
      </c>
      <c r="D90" s="7">
        <v>2</v>
      </c>
      <c r="E90" s="7">
        <v>2</v>
      </c>
      <c r="F90" s="7">
        <v>16</v>
      </c>
      <c r="G90" s="7">
        <v>25</v>
      </c>
      <c r="H90" s="7">
        <f>SUM('на 01.12.2020'!H90)</f>
        <v>25</v>
      </c>
      <c r="I90" s="136">
        <f t="shared" si="1"/>
        <v>527.9</v>
      </c>
      <c r="J90" s="8">
        <f>SUM('на 01.12.2020'!J90)</f>
        <v>527.9</v>
      </c>
      <c r="K90" s="22">
        <v>0</v>
      </c>
      <c r="L90" s="5" t="s">
        <v>191</v>
      </c>
      <c r="M90" s="88"/>
      <c r="N90" s="48"/>
    </row>
    <row r="91" spans="1:14" ht="15.75" customHeight="1">
      <c r="A91" s="7">
        <v>84</v>
      </c>
      <c r="B91" s="7" t="s">
        <v>123</v>
      </c>
      <c r="C91" s="7">
        <v>1966</v>
      </c>
      <c r="D91" s="7">
        <v>2</v>
      </c>
      <c r="E91" s="7">
        <v>2</v>
      </c>
      <c r="F91" s="7">
        <v>16</v>
      </c>
      <c r="G91" s="7">
        <v>22</v>
      </c>
      <c r="H91" s="7">
        <f>SUM('на 01.12.2020'!H91)</f>
        <v>23</v>
      </c>
      <c r="I91" s="136">
        <f t="shared" si="1"/>
        <v>521.2</v>
      </c>
      <c r="J91" s="8">
        <f>SUM('на 01.12.2020'!J91)</f>
        <v>521.2</v>
      </c>
      <c r="K91" s="22">
        <v>0</v>
      </c>
      <c r="L91" s="5" t="s">
        <v>191</v>
      </c>
      <c r="M91" s="88"/>
      <c r="N91" s="48"/>
    </row>
    <row r="92" spans="1:14" ht="15.75" customHeight="1">
      <c r="A92" s="7">
        <v>85</v>
      </c>
      <c r="B92" s="7" t="s">
        <v>124</v>
      </c>
      <c r="C92" s="7">
        <v>1968</v>
      </c>
      <c r="D92" s="7">
        <v>2</v>
      </c>
      <c r="E92" s="7">
        <v>1</v>
      </c>
      <c r="F92" s="7">
        <v>8</v>
      </c>
      <c r="G92" s="7">
        <v>16</v>
      </c>
      <c r="H92" s="7">
        <f>SUM('на 01.12.2020'!H92)</f>
        <v>23</v>
      </c>
      <c r="I92" s="136">
        <f t="shared" si="1"/>
        <v>344.3</v>
      </c>
      <c r="J92" s="8">
        <f>SUM('на 01.12.2020'!J92)</f>
        <v>344.3</v>
      </c>
      <c r="K92" s="22">
        <v>0</v>
      </c>
      <c r="L92" s="5" t="s">
        <v>191</v>
      </c>
      <c r="M92" s="88"/>
      <c r="N92" s="48"/>
    </row>
    <row r="93" spans="1:14" ht="15.75" customHeight="1">
      <c r="A93" s="7">
        <v>86</v>
      </c>
      <c r="B93" s="7" t="s">
        <v>125</v>
      </c>
      <c r="C93" s="7">
        <v>1973</v>
      </c>
      <c r="D93" s="7">
        <v>2</v>
      </c>
      <c r="E93" s="7">
        <v>2</v>
      </c>
      <c r="F93" s="7">
        <v>12</v>
      </c>
      <c r="G93" s="7">
        <v>24</v>
      </c>
      <c r="H93" s="7">
        <f>SUM('на 01.12.2020'!H93)</f>
        <v>29</v>
      </c>
      <c r="I93" s="136">
        <f t="shared" si="1"/>
        <v>449</v>
      </c>
      <c r="J93" s="8">
        <f>SUM('на 01.12.2020'!J93)</f>
        <v>449</v>
      </c>
      <c r="K93" s="22">
        <v>0</v>
      </c>
      <c r="L93" s="5" t="s">
        <v>191</v>
      </c>
      <c r="M93" s="88"/>
      <c r="N93" s="48"/>
    </row>
    <row r="94" spans="1:14" ht="15.75" customHeight="1">
      <c r="A94" s="7">
        <v>87</v>
      </c>
      <c r="B94" s="7" t="s">
        <v>126</v>
      </c>
      <c r="C94" s="7">
        <v>1972</v>
      </c>
      <c r="D94" s="7">
        <v>1</v>
      </c>
      <c r="E94" s="7">
        <v>0</v>
      </c>
      <c r="F94" s="7">
        <v>2</v>
      </c>
      <c r="G94" s="7">
        <v>4</v>
      </c>
      <c r="H94" s="7">
        <f>SUM('на 01.12.2020'!H94)</f>
        <v>8</v>
      </c>
      <c r="I94" s="136">
        <f t="shared" si="1"/>
        <v>101.6</v>
      </c>
      <c r="J94" s="8">
        <f>SUM('на 01.12.2020'!J94)</f>
        <v>101.6</v>
      </c>
      <c r="K94" s="22">
        <v>0</v>
      </c>
      <c r="L94" s="5" t="s">
        <v>191</v>
      </c>
      <c r="M94" s="88"/>
      <c r="N94" s="48"/>
    </row>
    <row r="95" spans="1:14" ht="15.75" customHeight="1">
      <c r="A95" s="7">
        <v>88</v>
      </c>
      <c r="B95" s="7" t="s">
        <v>127</v>
      </c>
      <c r="C95" s="7">
        <v>1972</v>
      </c>
      <c r="D95" s="7">
        <v>1</v>
      </c>
      <c r="E95" s="7">
        <v>0</v>
      </c>
      <c r="F95" s="7">
        <v>2</v>
      </c>
      <c r="G95" s="7">
        <v>5</v>
      </c>
      <c r="H95" s="7">
        <f>SUM('на 01.12.2020'!H95)</f>
        <v>8</v>
      </c>
      <c r="I95" s="136">
        <f t="shared" si="1"/>
        <v>115.4</v>
      </c>
      <c r="J95" s="8">
        <f>SUM('на 01.12.2020'!J95)</f>
        <v>115.4</v>
      </c>
      <c r="K95" s="22">
        <v>0</v>
      </c>
      <c r="L95" s="5" t="s">
        <v>191</v>
      </c>
      <c r="M95" s="88"/>
      <c r="N95" s="48"/>
    </row>
    <row r="96" spans="1:14" ht="15.75" customHeight="1">
      <c r="A96" s="7">
        <v>89</v>
      </c>
      <c r="B96" s="7" t="s">
        <v>128</v>
      </c>
      <c r="C96" s="7">
        <v>1972</v>
      </c>
      <c r="D96" s="7">
        <v>1</v>
      </c>
      <c r="E96" s="7">
        <v>0</v>
      </c>
      <c r="F96" s="7">
        <v>2</v>
      </c>
      <c r="G96" s="7">
        <v>4</v>
      </c>
      <c r="H96" s="7">
        <f>SUM('на 01.12.2020'!H96)</f>
        <v>9</v>
      </c>
      <c r="I96" s="136">
        <f t="shared" si="1"/>
        <v>78.1</v>
      </c>
      <c r="J96" s="8">
        <f>SUM('на 01.12.2020'!J96)</f>
        <v>78.1</v>
      </c>
      <c r="K96" s="22">
        <v>0</v>
      </c>
      <c r="L96" s="5" t="s">
        <v>191</v>
      </c>
      <c r="M96" s="88"/>
      <c r="N96" s="48"/>
    </row>
    <row r="97" spans="1:14" ht="15.75" customHeight="1">
      <c r="A97" s="7">
        <v>90</v>
      </c>
      <c r="B97" s="7" t="s">
        <v>129</v>
      </c>
      <c r="C97" s="7">
        <v>1972</v>
      </c>
      <c r="D97" s="7">
        <v>1</v>
      </c>
      <c r="E97" s="7">
        <v>0</v>
      </c>
      <c r="F97" s="7">
        <v>2</v>
      </c>
      <c r="G97" s="7">
        <v>4</v>
      </c>
      <c r="H97" s="7">
        <f>SUM('на 01.12.2020'!H97)</f>
        <v>5</v>
      </c>
      <c r="I97" s="136">
        <f t="shared" si="1"/>
        <v>78.8</v>
      </c>
      <c r="J97" s="8">
        <f>SUM('на 01.12.2020'!J97)</f>
        <v>78.8</v>
      </c>
      <c r="K97" s="22">
        <v>0</v>
      </c>
      <c r="L97" s="5" t="s">
        <v>191</v>
      </c>
      <c r="M97" s="88"/>
      <c r="N97" s="48"/>
    </row>
    <row r="98" spans="1:14" ht="15.75" customHeight="1">
      <c r="A98" s="7">
        <v>91</v>
      </c>
      <c r="B98" s="7" t="s">
        <v>130</v>
      </c>
      <c r="C98" s="7">
        <v>1972</v>
      </c>
      <c r="D98" s="7">
        <v>1</v>
      </c>
      <c r="E98" s="7">
        <v>1</v>
      </c>
      <c r="F98" s="7">
        <v>1</v>
      </c>
      <c r="G98" s="7">
        <v>2</v>
      </c>
      <c r="H98" s="7">
        <f>SUM('на 01.12.2020'!H98)</f>
        <v>7</v>
      </c>
      <c r="I98" s="136">
        <f t="shared" si="1"/>
        <v>79.3</v>
      </c>
      <c r="J98" s="8">
        <f>SUM('на 01.12.2020'!J98)</f>
        <v>79.3</v>
      </c>
      <c r="K98" s="22">
        <v>0</v>
      </c>
      <c r="L98" s="5" t="s">
        <v>191</v>
      </c>
      <c r="M98" s="88"/>
      <c r="N98" s="48"/>
    </row>
    <row r="99" spans="1:14" ht="15.75" customHeight="1">
      <c r="A99" s="7">
        <v>92</v>
      </c>
      <c r="B99" s="7" t="s">
        <v>131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7">
        <f>SUM('на 01.12.2020'!H99)</f>
        <v>5</v>
      </c>
      <c r="I99" s="136">
        <f t="shared" si="1"/>
        <v>78</v>
      </c>
      <c r="J99" s="8">
        <f>SUM('на 01.12.2020'!J99)</f>
        <v>78</v>
      </c>
      <c r="K99" s="22">
        <v>0</v>
      </c>
      <c r="L99" s="5" t="s">
        <v>191</v>
      </c>
      <c r="M99" s="88"/>
      <c r="N99" s="48"/>
    </row>
    <row r="100" spans="1:14" ht="12" customHeight="1">
      <c r="A100" s="7">
        <v>93</v>
      </c>
      <c r="B100" s="7" t="s">
        <v>132</v>
      </c>
      <c r="C100" s="7">
        <v>1973</v>
      </c>
      <c r="D100" s="7">
        <v>1</v>
      </c>
      <c r="E100" s="7">
        <v>0</v>
      </c>
      <c r="F100" s="7">
        <v>2</v>
      </c>
      <c r="G100" s="7">
        <v>4</v>
      </c>
      <c r="H100" s="7">
        <f>SUM('на 01.12.2020'!H100)</f>
        <v>4</v>
      </c>
      <c r="I100" s="136">
        <f t="shared" si="1"/>
        <v>78.3</v>
      </c>
      <c r="J100" s="8">
        <f>SUM('на 01.12.2020'!J100)</f>
        <v>78.3</v>
      </c>
      <c r="K100" s="22">
        <v>0</v>
      </c>
      <c r="L100" s="5" t="s">
        <v>191</v>
      </c>
      <c r="M100" s="88"/>
      <c r="N100" s="48"/>
    </row>
    <row r="101" spans="1:14" ht="12" customHeight="1">
      <c r="A101" s="7">
        <v>94</v>
      </c>
      <c r="B101" s="7" t="s">
        <v>133</v>
      </c>
      <c r="C101" s="7">
        <v>1975</v>
      </c>
      <c r="D101" s="7">
        <v>1</v>
      </c>
      <c r="E101" s="7">
        <v>0</v>
      </c>
      <c r="F101" s="7">
        <v>2</v>
      </c>
      <c r="G101" s="7">
        <v>4</v>
      </c>
      <c r="H101" s="7">
        <f>SUM('на 01.12.2020'!H101)</f>
        <v>6</v>
      </c>
      <c r="I101" s="136">
        <f t="shared" si="1"/>
        <v>95.4</v>
      </c>
      <c r="J101" s="8">
        <f>SUM('на 01.12.2020'!J101)</f>
        <v>95.4</v>
      </c>
      <c r="K101" s="22">
        <v>0</v>
      </c>
      <c r="L101" s="5" t="s">
        <v>191</v>
      </c>
      <c r="M101" s="88"/>
      <c r="N101" s="48"/>
    </row>
    <row r="102" spans="1:14" ht="12" customHeight="1">
      <c r="A102" s="7">
        <v>95</v>
      </c>
      <c r="B102" s="7" t="s">
        <v>134</v>
      </c>
      <c r="C102" s="7">
        <v>1975</v>
      </c>
      <c r="D102" s="7">
        <v>1</v>
      </c>
      <c r="E102" s="7">
        <v>0</v>
      </c>
      <c r="F102" s="7">
        <v>2</v>
      </c>
      <c r="G102" s="7">
        <v>4</v>
      </c>
      <c r="H102" s="7">
        <f>SUM('на 01.12.2020'!H102)</f>
        <v>7</v>
      </c>
      <c r="I102" s="136">
        <f t="shared" si="1"/>
        <v>97.8</v>
      </c>
      <c r="J102" s="8">
        <f>SUM('на 01.12.2020'!J102)</f>
        <v>97.8</v>
      </c>
      <c r="K102" s="22">
        <v>0</v>
      </c>
      <c r="L102" s="5" t="s">
        <v>191</v>
      </c>
      <c r="M102" s="88"/>
      <c r="N102" s="48"/>
    </row>
    <row r="103" spans="1:14" ht="12" customHeight="1">
      <c r="A103" s="7">
        <v>96</v>
      </c>
      <c r="B103" s="7" t="s">
        <v>135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7">
        <f>SUM('на 01.12.2020'!H103)</f>
        <v>4</v>
      </c>
      <c r="I103" s="136">
        <f t="shared" si="1"/>
        <v>88.6</v>
      </c>
      <c r="J103" s="8">
        <f>SUM('на 01.12.2020'!J103)</f>
        <v>88.6</v>
      </c>
      <c r="K103" s="22">
        <v>0</v>
      </c>
      <c r="L103" s="5" t="s">
        <v>191</v>
      </c>
      <c r="M103" s="88"/>
      <c r="N103" s="48"/>
    </row>
    <row r="104" spans="1:14" ht="12" customHeight="1">
      <c r="A104" s="7">
        <v>97</v>
      </c>
      <c r="B104" s="7" t="s">
        <v>167</v>
      </c>
      <c r="C104" s="7">
        <v>1976</v>
      </c>
      <c r="D104" s="7">
        <v>2</v>
      </c>
      <c r="E104" s="7">
        <v>1</v>
      </c>
      <c r="F104" s="7">
        <v>8</v>
      </c>
      <c r="G104" s="7">
        <v>18</v>
      </c>
      <c r="H104" s="7">
        <f>SUM('на 01.12.2020'!H104)</f>
        <v>19</v>
      </c>
      <c r="I104" s="136">
        <f aca="true" t="shared" si="2" ref="I104:I149">SUM(J104:K104)</f>
        <v>347.2</v>
      </c>
      <c r="J104" s="8">
        <f>SUM('на 01.12.2020'!J104)</f>
        <v>347.2</v>
      </c>
      <c r="K104" s="22">
        <v>0</v>
      </c>
      <c r="L104" s="5" t="s">
        <v>191</v>
      </c>
      <c r="M104" s="88"/>
      <c r="N104" s="48"/>
    </row>
    <row r="105" spans="1:14" ht="12" customHeight="1">
      <c r="A105" s="7">
        <v>98</v>
      </c>
      <c r="B105" s="7" t="s">
        <v>168</v>
      </c>
      <c r="C105" s="7">
        <v>1975</v>
      </c>
      <c r="D105" s="7">
        <v>1</v>
      </c>
      <c r="E105" s="7">
        <v>1</v>
      </c>
      <c r="F105" s="7">
        <v>2</v>
      </c>
      <c r="G105" s="7">
        <v>5</v>
      </c>
      <c r="H105" s="7">
        <f>SUM('на 01.12.2020'!H105)</f>
        <v>5</v>
      </c>
      <c r="I105" s="136">
        <f t="shared" si="2"/>
        <v>94.1</v>
      </c>
      <c r="J105" s="8">
        <f>SUM('на 01.12.2020'!J105)</f>
        <v>94.1</v>
      </c>
      <c r="K105" s="22">
        <v>0</v>
      </c>
      <c r="L105" s="5" t="s">
        <v>191</v>
      </c>
      <c r="M105" s="88"/>
      <c r="N105" s="48"/>
    </row>
    <row r="106" spans="1:14" ht="12" customHeight="1">
      <c r="A106" s="7">
        <v>99</v>
      </c>
      <c r="B106" s="7" t="s">
        <v>136</v>
      </c>
      <c r="C106" s="7">
        <v>1975</v>
      </c>
      <c r="D106" s="7">
        <v>1</v>
      </c>
      <c r="E106" s="7">
        <v>0</v>
      </c>
      <c r="F106" s="7">
        <v>2</v>
      </c>
      <c r="G106" s="7">
        <v>4</v>
      </c>
      <c r="H106" s="7">
        <f>SUM('на 01.12.2020'!H106)</f>
        <v>4</v>
      </c>
      <c r="I106" s="136">
        <f t="shared" si="2"/>
        <v>77.8</v>
      </c>
      <c r="J106" s="8">
        <f>SUM('на 01.12.2020'!J106)</f>
        <v>77.8</v>
      </c>
      <c r="K106" s="22">
        <v>0</v>
      </c>
      <c r="L106" s="5" t="s">
        <v>191</v>
      </c>
      <c r="M106" s="88"/>
      <c r="N106" s="48"/>
    </row>
    <row r="107" spans="1:14" ht="12" customHeight="1">
      <c r="A107" s="7">
        <v>100</v>
      </c>
      <c r="B107" s="7" t="s">
        <v>137</v>
      </c>
      <c r="C107" s="7">
        <v>1975</v>
      </c>
      <c r="D107" s="7">
        <v>1</v>
      </c>
      <c r="E107" s="7">
        <v>0</v>
      </c>
      <c r="F107" s="7">
        <v>2</v>
      </c>
      <c r="G107" s="7">
        <v>4</v>
      </c>
      <c r="H107" s="7">
        <f>SUM('на 01.12.2020'!H107)</f>
        <v>5</v>
      </c>
      <c r="I107" s="136">
        <f t="shared" si="2"/>
        <v>78.6</v>
      </c>
      <c r="J107" s="8">
        <f>SUM('на 01.12.2020'!J107)</f>
        <v>78.6</v>
      </c>
      <c r="K107" s="22">
        <v>0</v>
      </c>
      <c r="L107" s="5" t="s">
        <v>191</v>
      </c>
      <c r="M107" s="88"/>
      <c r="N107" s="48"/>
    </row>
    <row r="108" spans="1:14" ht="12" customHeight="1">
      <c r="A108" s="7">
        <v>101</v>
      </c>
      <c r="B108" s="7" t="s">
        <v>139</v>
      </c>
      <c r="C108" s="7">
        <f>SUM('на 01.12.2020'!C108)</f>
        <v>1928</v>
      </c>
      <c r="D108" s="7">
        <v>2</v>
      </c>
      <c r="E108" s="7"/>
      <c r="F108" s="7">
        <v>10</v>
      </c>
      <c r="G108" s="7"/>
      <c r="H108" s="7">
        <f>SUM('на 01.12.2020'!H108)</f>
        <v>18</v>
      </c>
      <c r="I108" s="136">
        <f t="shared" si="2"/>
        <v>696.4000000000001</v>
      </c>
      <c r="J108" s="8">
        <f>SUM('на 01.12.2020'!J108)</f>
        <v>367.8</v>
      </c>
      <c r="K108" s="22">
        <f>SUM('на 01.12.2020'!K108)</f>
        <v>328.6</v>
      </c>
      <c r="L108" s="35" t="s">
        <v>199</v>
      </c>
      <c r="M108" s="90" t="s">
        <v>246</v>
      </c>
      <c r="N108" s="48"/>
    </row>
    <row r="109" spans="1:14" ht="12" customHeight="1">
      <c r="A109" s="7">
        <v>102</v>
      </c>
      <c r="B109" s="7" t="s">
        <v>138</v>
      </c>
      <c r="C109" s="7">
        <f>SUM('на 01.12.2020'!C109)</f>
        <v>1928</v>
      </c>
      <c r="D109" s="7">
        <v>2</v>
      </c>
      <c r="E109" s="7">
        <v>1</v>
      </c>
      <c r="F109" s="7">
        <v>4</v>
      </c>
      <c r="G109" s="7">
        <v>12</v>
      </c>
      <c r="H109" s="7">
        <f>SUM('на 01.12.2020'!H109)</f>
        <v>11</v>
      </c>
      <c r="I109" s="136">
        <f t="shared" si="2"/>
        <v>294.71</v>
      </c>
      <c r="J109" s="8">
        <f>SUM('на 01.12.2020'!J109)</f>
        <v>294.71</v>
      </c>
      <c r="K109" s="22">
        <v>0</v>
      </c>
      <c r="L109" s="5" t="s">
        <v>191</v>
      </c>
      <c r="M109" s="91"/>
      <c r="N109" s="48"/>
    </row>
    <row r="110" spans="1:14" ht="12" customHeight="1">
      <c r="A110" s="7">
        <v>103</v>
      </c>
      <c r="B110" s="7" t="s">
        <v>204</v>
      </c>
      <c r="C110" s="7">
        <f>SUM('на 01.12.2020'!C110)</f>
        <v>1928</v>
      </c>
      <c r="D110" s="7">
        <v>2</v>
      </c>
      <c r="E110" s="7"/>
      <c r="F110" s="7">
        <v>12</v>
      </c>
      <c r="G110" s="7"/>
      <c r="H110" s="7">
        <f>SUM('на 01.12.2020'!H110)</f>
        <v>32</v>
      </c>
      <c r="I110" s="136">
        <f t="shared" si="2"/>
        <v>374.1</v>
      </c>
      <c r="J110" s="8">
        <f>SUM('на 01.12.2020'!J110)</f>
        <v>374.1</v>
      </c>
      <c r="K110" s="22">
        <v>0</v>
      </c>
      <c r="L110" s="5" t="s">
        <v>191</v>
      </c>
      <c r="M110" s="91"/>
      <c r="N110" s="48"/>
    </row>
    <row r="111" spans="1:14" ht="12" customHeight="1">
      <c r="A111" s="7">
        <v>104</v>
      </c>
      <c r="B111" s="7" t="s">
        <v>140</v>
      </c>
      <c r="C111" s="7">
        <f>SUM('на 01.12.2020'!C111)</f>
        <v>1986</v>
      </c>
      <c r="D111" s="7">
        <v>2</v>
      </c>
      <c r="E111" s="7">
        <v>2</v>
      </c>
      <c r="F111" s="7">
        <v>14</v>
      </c>
      <c r="G111" s="7">
        <v>26</v>
      </c>
      <c r="H111" s="7">
        <f>SUM('на 01.12.2020'!H111)</f>
        <v>38</v>
      </c>
      <c r="I111" s="136">
        <f t="shared" si="2"/>
        <v>640.2</v>
      </c>
      <c r="J111" s="8">
        <f>SUM('на 01.12.2020'!J111)</f>
        <v>640.2</v>
      </c>
      <c r="K111" s="22">
        <v>0</v>
      </c>
      <c r="L111" s="5" t="s">
        <v>191</v>
      </c>
      <c r="M111" s="91"/>
      <c r="N111" s="48"/>
    </row>
    <row r="112" spans="1:14" ht="12" customHeight="1">
      <c r="A112" s="7">
        <v>105</v>
      </c>
      <c r="B112" s="7" t="s">
        <v>244</v>
      </c>
      <c r="C112" s="7">
        <v>2017</v>
      </c>
      <c r="D112" s="7">
        <v>3</v>
      </c>
      <c r="E112" s="7"/>
      <c r="F112" s="7">
        <v>51</v>
      </c>
      <c r="G112" s="7">
        <v>74</v>
      </c>
      <c r="H112" s="7">
        <f>SUM('на 01.12.2020'!H112)</f>
        <v>84</v>
      </c>
      <c r="I112" s="136">
        <f t="shared" si="2"/>
        <v>1889.4</v>
      </c>
      <c r="J112" s="8">
        <f>SUM('на 01.12.2020'!J112)</f>
        <v>1889.4</v>
      </c>
      <c r="K112" s="22">
        <v>0</v>
      </c>
      <c r="L112" s="5"/>
      <c r="M112" s="91"/>
      <c r="N112" s="48"/>
    </row>
    <row r="113" spans="1:14" ht="12" customHeight="1">
      <c r="A113" s="7">
        <v>106</v>
      </c>
      <c r="B113" s="7" t="s">
        <v>141</v>
      </c>
      <c r="C113" s="7">
        <v>1907</v>
      </c>
      <c r="D113" s="7">
        <v>2</v>
      </c>
      <c r="E113" s="7">
        <v>7</v>
      </c>
      <c r="F113" s="7">
        <v>48</v>
      </c>
      <c r="G113" s="7">
        <v>69</v>
      </c>
      <c r="H113" s="7">
        <f>SUM('на 01.12.2020'!H113)</f>
        <v>83</v>
      </c>
      <c r="I113" s="136">
        <f t="shared" si="2"/>
        <v>2311.6</v>
      </c>
      <c r="J113" s="8">
        <f>SUM('на 01.12.2020'!J113)</f>
        <v>1984.9</v>
      </c>
      <c r="K113" s="22">
        <f>SUM('на 01.12.2020'!K113)</f>
        <v>326.7</v>
      </c>
      <c r="L113" s="5" t="s">
        <v>191</v>
      </c>
      <c r="M113" s="91"/>
      <c r="N113" s="48"/>
    </row>
    <row r="114" spans="1:14" ht="12" customHeight="1">
      <c r="A114" s="7">
        <v>107</v>
      </c>
      <c r="B114" s="7" t="s">
        <v>219</v>
      </c>
      <c r="C114" s="7">
        <v>1990</v>
      </c>
      <c r="D114" s="7">
        <v>5</v>
      </c>
      <c r="E114" s="7">
        <v>3</v>
      </c>
      <c r="F114" s="7">
        <v>90</v>
      </c>
      <c r="G114" s="7">
        <v>87</v>
      </c>
      <c r="H114" s="7">
        <f>SUM('на 01.12.2020'!H114)</f>
        <v>172</v>
      </c>
      <c r="I114" s="136">
        <f t="shared" si="2"/>
        <v>4113.2</v>
      </c>
      <c r="J114" s="8">
        <f>SUM('на 01.12.2020'!J114)</f>
        <v>4113.2</v>
      </c>
      <c r="K114" s="22">
        <v>0</v>
      </c>
      <c r="L114" s="5" t="s">
        <v>191</v>
      </c>
      <c r="M114" s="91"/>
      <c r="N114" s="48"/>
    </row>
    <row r="115" spans="1:14" ht="12" customHeight="1">
      <c r="A115" s="7">
        <v>108</v>
      </c>
      <c r="B115" s="7" t="s">
        <v>142</v>
      </c>
      <c r="C115" s="7">
        <v>1927</v>
      </c>
      <c r="D115" s="7">
        <v>1</v>
      </c>
      <c r="E115" s="7">
        <v>0</v>
      </c>
      <c r="F115" s="7">
        <v>3</v>
      </c>
      <c r="G115" s="7">
        <v>7</v>
      </c>
      <c r="H115" s="7">
        <f>SUM('на 01.12.2020'!H115)</f>
        <v>7</v>
      </c>
      <c r="I115" s="136">
        <f t="shared" si="2"/>
        <v>113.8</v>
      </c>
      <c r="J115" s="8">
        <f>SUM('на 01.12.2020'!J115)</f>
        <v>113.8</v>
      </c>
      <c r="K115" s="22">
        <v>0</v>
      </c>
      <c r="L115" s="5" t="s">
        <v>191</v>
      </c>
      <c r="M115" s="91"/>
      <c r="N115" s="48"/>
    </row>
    <row r="116" spans="1:14" ht="12" customHeight="1">
      <c r="A116" s="7">
        <v>109</v>
      </c>
      <c r="B116" s="7" t="s">
        <v>143</v>
      </c>
      <c r="C116" s="7">
        <v>1926</v>
      </c>
      <c r="D116" s="7">
        <v>1</v>
      </c>
      <c r="E116" s="7">
        <v>0</v>
      </c>
      <c r="F116" s="7">
        <v>3</v>
      </c>
      <c r="G116" s="7">
        <v>5</v>
      </c>
      <c r="H116" s="7">
        <f>SUM('на 01.12.2020'!H116)</f>
        <v>6</v>
      </c>
      <c r="I116" s="136">
        <f t="shared" si="2"/>
        <v>202.3</v>
      </c>
      <c r="J116" s="8">
        <f>SUM('на 01.12.2020'!J116)</f>
        <v>202.3</v>
      </c>
      <c r="K116" s="22">
        <v>0</v>
      </c>
      <c r="L116" s="5" t="s">
        <v>191</v>
      </c>
      <c r="M116" s="91"/>
      <c r="N116" s="48"/>
    </row>
    <row r="117" spans="1:14" ht="12" customHeight="1">
      <c r="A117" s="7">
        <v>110</v>
      </c>
      <c r="B117" s="7" t="s">
        <v>144</v>
      </c>
      <c r="C117" s="7">
        <f>SUM('на 01.12.2020'!C117)</f>
        <v>1962</v>
      </c>
      <c r="D117" s="7">
        <v>2</v>
      </c>
      <c r="E117" s="7">
        <v>1</v>
      </c>
      <c r="F117" s="7">
        <v>5</v>
      </c>
      <c r="G117" s="7">
        <v>6</v>
      </c>
      <c r="H117" s="7">
        <f>SUM('на 01.12.2020'!H117)</f>
        <v>6</v>
      </c>
      <c r="I117" s="136">
        <f t="shared" si="2"/>
        <v>134.7</v>
      </c>
      <c r="J117" s="8">
        <f>SUM('на 01.12.2020'!J117)</f>
        <v>134.7</v>
      </c>
      <c r="K117" s="22">
        <v>0</v>
      </c>
      <c r="L117" s="5" t="s">
        <v>191</v>
      </c>
      <c r="M117" s="91"/>
      <c r="N117" s="48"/>
    </row>
    <row r="118" spans="1:14" ht="12" customHeight="1">
      <c r="A118" s="7">
        <v>111</v>
      </c>
      <c r="B118" s="7" t="s">
        <v>145</v>
      </c>
      <c r="C118" s="7">
        <f>SUM('на 01.12.2020'!C118)</f>
        <v>1917</v>
      </c>
      <c r="D118" s="7">
        <v>3</v>
      </c>
      <c r="E118" s="7">
        <v>4</v>
      </c>
      <c r="F118" s="7">
        <v>38</v>
      </c>
      <c r="G118" s="7">
        <v>64</v>
      </c>
      <c r="H118" s="7">
        <f>SUM('на 01.12.2020'!H118)</f>
        <v>76</v>
      </c>
      <c r="I118" s="136">
        <f t="shared" si="2"/>
        <v>1796.8</v>
      </c>
      <c r="J118" s="8">
        <f>SUM('на 01.12.2020'!J118)</f>
        <v>1525.3</v>
      </c>
      <c r="K118" s="22">
        <f>SUM('на 01.12.2020'!K118)</f>
        <v>271.5</v>
      </c>
      <c r="L118" s="5" t="s">
        <v>191</v>
      </c>
      <c r="M118" s="91"/>
      <c r="N118" s="48"/>
    </row>
    <row r="119" spans="1:14" ht="12" customHeight="1">
      <c r="A119" s="7">
        <v>112</v>
      </c>
      <c r="B119" s="7" t="s">
        <v>243</v>
      </c>
      <c r="C119" s="7">
        <v>2017</v>
      </c>
      <c r="D119" s="7">
        <v>3</v>
      </c>
      <c r="E119" s="7"/>
      <c r="F119" s="7">
        <v>18</v>
      </c>
      <c r="G119" s="7">
        <v>25</v>
      </c>
      <c r="H119" s="7"/>
      <c r="I119" s="136">
        <f>SUM(J119:K119)</f>
        <v>661.5</v>
      </c>
      <c r="J119" s="8">
        <f>SUM('на 01.12.2020'!J119)</f>
        <v>661.5</v>
      </c>
      <c r="K119" s="22">
        <f>SUM('на 01.12.2020'!K119)</f>
        <v>0</v>
      </c>
      <c r="L119" s="5"/>
      <c r="M119" s="91"/>
      <c r="N119" s="48"/>
    </row>
    <row r="120" spans="1:14" ht="12" customHeight="1">
      <c r="A120" s="7">
        <v>113</v>
      </c>
      <c r="B120" s="7" t="s">
        <v>5</v>
      </c>
      <c r="C120" s="7">
        <v>1992</v>
      </c>
      <c r="D120" s="7">
        <v>2</v>
      </c>
      <c r="E120" s="7"/>
      <c r="F120" s="7">
        <v>8</v>
      </c>
      <c r="G120" s="7"/>
      <c r="H120" s="7">
        <f>SUM('на 01.12.2020'!H120)</f>
        <v>21</v>
      </c>
      <c r="I120" s="136">
        <f t="shared" si="2"/>
        <v>364</v>
      </c>
      <c r="J120" s="8">
        <f>SUM('на 01.12.2020'!J120)</f>
        <v>364</v>
      </c>
      <c r="K120" s="22">
        <v>0</v>
      </c>
      <c r="L120" s="5" t="s">
        <v>191</v>
      </c>
      <c r="M120" s="91"/>
      <c r="N120" s="48"/>
    </row>
    <row r="121" spans="1:14" ht="12" customHeight="1">
      <c r="A121" s="7">
        <v>114</v>
      </c>
      <c r="B121" s="7" t="s">
        <v>31</v>
      </c>
      <c r="C121" s="7">
        <v>1992</v>
      </c>
      <c r="D121" s="7">
        <v>3</v>
      </c>
      <c r="E121" s="7">
        <v>2</v>
      </c>
      <c r="F121" s="7">
        <v>24</v>
      </c>
      <c r="G121" s="7">
        <v>54</v>
      </c>
      <c r="H121" s="7">
        <f>SUM('на 01.12.2020'!H115)</f>
        <v>7</v>
      </c>
      <c r="I121" s="136">
        <f t="shared" si="2"/>
        <v>1300.33</v>
      </c>
      <c r="J121" s="8">
        <f>SUM('на 01.12.2020'!J121)</f>
        <v>1300.33</v>
      </c>
      <c r="K121" s="22">
        <v>0</v>
      </c>
      <c r="L121" s="5" t="s">
        <v>191</v>
      </c>
      <c r="M121" s="91"/>
      <c r="N121" s="48"/>
    </row>
    <row r="122" spans="1:14" ht="12" customHeight="1">
      <c r="A122" s="7">
        <v>115</v>
      </c>
      <c r="B122" s="7" t="s">
        <v>147</v>
      </c>
      <c r="C122" s="7">
        <v>1930</v>
      </c>
      <c r="D122" s="7">
        <v>2</v>
      </c>
      <c r="E122" s="7">
        <v>2</v>
      </c>
      <c r="F122" s="12">
        <v>8</v>
      </c>
      <c r="G122" s="7">
        <v>16</v>
      </c>
      <c r="H122" s="7">
        <v>19</v>
      </c>
      <c r="I122" s="136">
        <f t="shared" si="2"/>
        <v>308.2</v>
      </c>
      <c r="J122" s="8">
        <f>SUM('на 01.12.2020'!J122)</f>
        <v>308.2</v>
      </c>
      <c r="K122" s="22">
        <v>0</v>
      </c>
      <c r="L122" s="5" t="s">
        <v>191</v>
      </c>
      <c r="M122" s="96" t="s">
        <v>251</v>
      </c>
      <c r="N122" s="48"/>
    </row>
    <row r="123" spans="1:14" ht="12" customHeight="1">
      <c r="A123" s="7">
        <v>116</v>
      </c>
      <c r="B123" s="7" t="s">
        <v>170</v>
      </c>
      <c r="C123" s="7">
        <f>SUM('на 01.12.2020'!C123)</f>
        <v>1917</v>
      </c>
      <c r="D123" s="7">
        <v>3</v>
      </c>
      <c r="E123" s="7">
        <v>5</v>
      </c>
      <c r="F123" s="7">
        <v>48</v>
      </c>
      <c r="G123" s="7">
        <v>97</v>
      </c>
      <c r="H123" s="7">
        <f>SUM('на 01.12.2020'!H123)</f>
        <v>95</v>
      </c>
      <c r="I123" s="136">
        <f t="shared" si="2"/>
        <v>1991.8999999999999</v>
      </c>
      <c r="J123" s="8">
        <f>SUM('на 01.12.2020'!J123)</f>
        <v>1798.1</v>
      </c>
      <c r="K123" s="22">
        <f>SUM('на 01.12.2020'!K123)</f>
        <v>193.8</v>
      </c>
      <c r="L123" s="5" t="s">
        <v>191</v>
      </c>
      <c r="M123" s="96"/>
      <c r="N123" s="48"/>
    </row>
    <row r="124" spans="1:14" ht="12" customHeight="1">
      <c r="A124" s="7">
        <v>117</v>
      </c>
      <c r="B124" s="7" t="s">
        <v>148</v>
      </c>
      <c r="C124" s="7">
        <v>1980</v>
      </c>
      <c r="D124" s="7">
        <v>3</v>
      </c>
      <c r="E124" s="7">
        <v>3</v>
      </c>
      <c r="F124" s="7">
        <v>27</v>
      </c>
      <c r="G124" s="7">
        <v>54</v>
      </c>
      <c r="H124" s="7">
        <f>SUM('на 01.12.2020'!H124)</f>
        <v>66</v>
      </c>
      <c r="I124" s="136">
        <f t="shared" si="2"/>
        <v>1320.1</v>
      </c>
      <c r="J124" s="8">
        <f>SUM('на 01.12.2020'!J124)</f>
        <v>1320.1</v>
      </c>
      <c r="K124" s="22">
        <v>0</v>
      </c>
      <c r="L124" s="5" t="s">
        <v>191</v>
      </c>
      <c r="M124" s="96"/>
      <c r="N124" s="48"/>
    </row>
    <row r="125" spans="1:14" ht="12.75" customHeight="1">
      <c r="A125" s="7">
        <v>118</v>
      </c>
      <c r="B125" s="7" t="s">
        <v>172</v>
      </c>
      <c r="C125" s="7">
        <v>2016</v>
      </c>
      <c r="D125" s="7">
        <v>5</v>
      </c>
      <c r="E125" s="7"/>
      <c r="F125" s="7">
        <v>30</v>
      </c>
      <c r="G125" s="7">
        <v>60</v>
      </c>
      <c r="H125" s="7"/>
      <c r="I125" s="135">
        <f>SUM(J125:K125)</f>
        <v>2212.8</v>
      </c>
      <c r="J125" s="22">
        <v>1815.3</v>
      </c>
      <c r="K125" s="22">
        <v>397.5</v>
      </c>
      <c r="L125" s="5"/>
      <c r="M125" s="100" t="s">
        <v>229</v>
      </c>
      <c r="N125" s="48"/>
    </row>
    <row r="126" spans="1:14" ht="12.75" customHeight="1">
      <c r="A126" s="5">
        <v>119</v>
      </c>
      <c r="B126" s="7" t="s">
        <v>149</v>
      </c>
      <c r="C126" s="7">
        <v>1956</v>
      </c>
      <c r="D126" s="7">
        <v>1</v>
      </c>
      <c r="E126" s="7">
        <v>2</v>
      </c>
      <c r="F126" s="12">
        <v>2</v>
      </c>
      <c r="G126" s="7">
        <v>6</v>
      </c>
      <c r="H126" s="7">
        <f>SUM('на 01.12.2020'!H126)</f>
        <v>4</v>
      </c>
      <c r="I126" s="136">
        <f t="shared" si="2"/>
        <v>81.6</v>
      </c>
      <c r="J126" s="8">
        <f>SUM('на 01.12.2020'!J126)</f>
        <v>81.6</v>
      </c>
      <c r="K126" s="22">
        <v>0</v>
      </c>
      <c r="L126" s="35" t="s">
        <v>197</v>
      </c>
      <c r="M126" s="101"/>
      <c r="N126" s="48"/>
    </row>
    <row r="127" spans="1:14" ht="12.75" customHeight="1">
      <c r="A127" s="5">
        <v>120</v>
      </c>
      <c r="B127" s="7" t="s">
        <v>150</v>
      </c>
      <c r="C127" s="7">
        <v>1956</v>
      </c>
      <c r="D127" s="7">
        <v>1</v>
      </c>
      <c r="E127" s="7">
        <v>0</v>
      </c>
      <c r="F127" s="12">
        <v>2</v>
      </c>
      <c r="G127" s="7">
        <v>6</v>
      </c>
      <c r="H127" s="7">
        <f>SUM('на 01.12.2020'!H127)</f>
        <v>6</v>
      </c>
      <c r="I127" s="136">
        <f t="shared" si="2"/>
        <v>132.2</v>
      </c>
      <c r="J127" s="8">
        <f>SUM('на 01.12.2020'!J127)</f>
        <v>132.2</v>
      </c>
      <c r="K127" s="22">
        <v>0</v>
      </c>
      <c r="L127" s="5" t="s">
        <v>191</v>
      </c>
      <c r="M127" s="101"/>
      <c r="N127" s="48"/>
    </row>
    <row r="128" spans="1:14" ht="12.75" customHeight="1">
      <c r="A128" s="5">
        <v>121</v>
      </c>
      <c r="B128" s="7" t="s">
        <v>151</v>
      </c>
      <c r="C128" s="7">
        <v>1956</v>
      </c>
      <c r="D128" s="7">
        <v>1</v>
      </c>
      <c r="E128" s="7">
        <v>0</v>
      </c>
      <c r="F128" s="12">
        <v>4</v>
      </c>
      <c r="G128" s="7">
        <v>5</v>
      </c>
      <c r="H128" s="7">
        <f>SUM('на 01.12.2020'!H128)</f>
        <v>11</v>
      </c>
      <c r="I128" s="136">
        <f t="shared" si="2"/>
        <v>86.5</v>
      </c>
      <c r="J128" s="8">
        <f>SUM('на 01.12.2020'!J128)</f>
        <v>86.5</v>
      </c>
      <c r="K128" s="22">
        <v>0</v>
      </c>
      <c r="L128" s="5" t="s">
        <v>191</v>
      </c>
      <c r="M128" s="101"/>
      <c r="N128" s="48"/>
    </row>
    <row r="129" spans="1:14" ht="12.75" customHeight="1">
      <c r="A129" s="5">
        <v>122</v>
      </c>
      <c r="B129" s="7" t="s">
        <v>152</v>
      </c>
      <c r="C129" s="7">
        <v>1956</v>
      </c>
      <c r="D129" s="7">
        <v>1</v>
      </c>
      <c r="E129" s="7">
        <v>0</v>
      </c>
      <c r="F129" s="12">
        <v>3</v>
      </c>
      <c r="G129" s="7">
        <v>4</v>
      </c>
      <c r="H129" s="7">
        <f>SUM('на 01.12.2020'!H129)</f>
        <v>5</v>
      </c>
      <c r="I129" s="136">
        <f t="shared" si="2"/>
        <v>96.9</v>
      </c>
      <c r="J129" s="8">
        <f>SUM('на 01.12.2020'!J129)</f>
        <v>96.9</v>
      </c>
      <c r="K129" s="22">
        <v>0</v>
      </c>
      <c r="L129" s="5" t="s">
        <v>191</v>
      </c>
      <c r="M129" s="101"/>
      <c r="N129" s="48"/>
    </row>
    <row r="130" spans="1:14" ht="12.75" customHeight="1">
      <c r="A130" s="5">
        <v>123</v>
      </c>
      <c r="B130" s="7" t="s">
        <v>153</v>
      </c>
      <c r="C130" s="7">
        <v>1956</v>
      </c>
      <c r="D130" s="7">
        <v>1</v>
      </c>
      <c r="E130" s="7"/>
      <c r="F130" s="12">
        <v>3</v>
      </c>
      <c r="G130" s="7"/>
      <c r="H130" s="7">
        <f>SUM('на 01.12.2020'!H130)</f>
        <v>5</v>
      </c>
      <c r="I130" s="136">
        <f t="shared" si="2"/>
        <v>108.9</v>
      </c>
      <c r="J130" s="8">
        <f>SUM('на 01.12.2020'!J130)</f>
        <v>108.9</v>
      </c>
      <c r="K130" s="22">
        <v>0</v>
      </c>
      <c r="L130" s="5" t="s">
        <v>191</v>
      </c>
      <c r="M130" s="101"/>
      <c r="N130" s="48"/>
    </row>
    <row r="131" spans="1:14" ht="12.75" customHeight="1">
      <c r="A131" s="7">
        <v>124</v>
      </c>
      <c r="B131" s="7" t="s">
        <v>154</v>
      </c>
      <c r="C131" s="7">
        <v>1956</v>
      </c>
      <c r="D131" s="7">
        <v>1</v>
      </c>
      <c r="E131" s="7"/>
      <c r="F131" s="12">
        <v>4</v>
      </c>
      <c r="G131" s="7"/>
      <c r="H131" s="7">
        <f>SUM('на 01.12.2020'!H131)</f>
        <v>5</v>
      </c>
      <c r="I131" s="136">
        <f t="shared" si="2"/>
        <v>141.1</v>
      </c>
      <c r="J131" s="8">
        <f>SUM('на 01.12.2020'!J131)</f>
        <v>141.1</v>
      </c>
      <c r="K131" s="22">
        <v>0</v>
      </c>
      <c r="L131" s="5" t="s">
        <v>191</v>
      </c>
      <c r="M131" s="101"/>
      <c r="N131" s="48"/>
    </row>
    <row r="132" spans="1:14" ht="12.75" customHeight="1">
      <c r="A132" s="7">
        <v>125</v>
      </c>
      <c r="B132" s="7" t="s">
        <v>155</v>
      </c>
      <c r="C132" s="7">
        <v>1956</v>
      </c>
      <c r="D132" s="7">
        <v>1</v>
      </c>
      <c r="E132" s="7"/>
      <c r="F132" s="12">
        <v>4</v>
      </c>
      <c r="G132" s="7"/>
      <c r="H132" s="7">
        <f>SUM('на 01.12.2020'!H132)</f>
        <v>5</v>
      </c>
      <c r="I132" s="136">
        <f t="shared" si="2"/>
        <v>127.5</v>
      </c>
      <c r="J132" s="8">
        <f>SUM('на 01.12.2020'!J132)</f>
        <v>127.5</v>
      </c>
      <c r="K132" s="22">
        <v>0</v>
      </c>
      <c r="L132" s="5" t="s">
        <v>191</v>
      </c>
      <c r="M132" s="101"/>
      <c r="N132" s="48"/>
    </row>
    <row r="133" spans="1:14" ht="12.75" customHeight="1">
      <c r="A133" s="7">
        <v>126</v>
      </c>
      <c r="B133" s="7" t="s">
        <v>156</v>
      </c>
      <c r="C133" s="7">
        <v>2010</v>
      </c>
      <c r="D133" s="7">
        <v>3</v>
      </c>
      <c r="E133" s="7"/>
      <c r="F133" s="12">
        <v>16</v>
      </c>
      <c r="G133" s="7"/>
      <c r="H133" s="7">
        <f>SUM('на 01.12.2020'!H133)</f>
        <v>46</v>
      </c>
      <c r="I133" s="136">
        <f t="shared" si="2"/>
        <v>922.7</v>
      </c>
      <c r="J133" s="8">
        <f>SUM('на 01.12.2020'!J133)</f>
        <v>922.7</v>
      </c>
      <c r="K133" s="22">
        <v>0</v>
      </c>
      <c r="L133" s="5" t="s">
        <v>191</v>
      </c>
      <c r="M133" s="101"/>
      <c r="N133" s="48"/>
    </row>
    <row r="134" spans="1:14" ht="12.75" customHeight="1">
      <c r="A134" s="7">
        <v>127</v>
      </c>
      <c r="B134" s="7" t="s">
        <v>30</v>
      </c>
      <c r="C134" s="7">
        <v>2011</v>
      </c>
      <c r="D134" s="7">
        <v>3</v>
      </c>
      <c r="E134" s="7"/>
      <c r="F134" s="7">
        <v>24</v>
      </c>
      <c r="G134" s="7">
        <v>3</v>
      </c>
      <c r="H134" s="7">
        <f>SUM('на 01.12.2020'!H134)</f>
        <v>38</v>
      </c>
      <c r="I134" s="136">
        <f t="shared" si="2"/>
        <v>1161.8</v>
      </c>
      <c r="J134" s="8">
        <f>SUM('на 01.12.2020'!J134)</f>
        <v>1161.8</v>
      </c>
      <c r="K134" s="22">
        <v>0</v>
      </c>
      <c r="L134" s="5" t="s">
        <v>191</v>
      </c>
      <c r="M134" s="101"/>
      <c r="N134" s="48"/>
    </row>
    <row r="135" spans="1:14" ht="12.75" customHeight="1">
      <c r="A135" s="7">
        <v>128</v>
      </c>
      <c r="B135" s="7" t="s">
        <v>157</v>
      </c>
      <c r="C135" s="7">
        <v>1975</v>
      </c>
      <c r="D135" s="7">
        <v>2</v>
      </c>
      <c r="E135" s="7">
        <v>2</v>
      </c>
      <c r="F135" s="7">
        <v>16</v>
      </c>
      <c r="G135" s="7">
        <v>32</v>
      </c>
      <c r="H135" s="7">
        <f>SUM('на 01.12.2020'!H135)</f>
        <v>31</v>
      </c>
      <c r="I135" s="136">
        <f t="shared" si="2"/>
        <v>785.5</v>
      </c>
      <c r="J135" s="8">
        <f>SUM('на 01.12.2020'!J135)</f>
        <v>785.5</v>
      </c>
      <c r="K135" s="22">
        <v>0</v>
      </c>
      <c r="L135" s="5" t="s">
        <v>191</v>
      </c>
      <c r="M135" s="101"/>
      <c r="N135" s="48"/>
    </row>
    <row r="136" spans="1:14" ht="12.75" customHeight="1">
      <c r="A136" s="7">
        <v>129</v>
      </c>
      <c r="B136" s="7" t="s">
        <v>158</v>
      </c>
      <c r="C136" s="7">
        <v>1977</v>
      </c>
      <c r="D136" s="7">
        <v>2</v>
      </c>
      <c r="E136" s="12">
        <v>2</v>
      </c>
      <c r="F136" s="7">
        <v>16</v>
      </c>
      <c r="G136" s="7">
        <v>32</v>
      </c>
      <c r="H136" s="7">
        <f>SUM('на 01.12.2020'!H136)</f>
        <v>41</v>
      </c>
      <c r="I136" s="136">
        <f t="shared" si="2"/>
        <v>794.5</v>
      </c>
      <c r="J136" s="8">
        <f>SUM('на 01.12.2020'!J136)</f>
        <v>794.5</v>
      </c>
      <c r="K136" s="22">
        <v>0</v>
      </c>
      <c r="L136" s="5" t="s">
        <v>191</v>
      </c>
      <c r="M136" s="101"/>
      <c r="N136" s="48"/>
    </row>
    <row r="137" spans="1:14" ht="12.75" customHeight="1">
      <c r="A137" s="7">
        <v>130</v>
      </c>
      <c r="B137" s="7" t="s">
        <v>159</v>
      </c>
      <c r="C137" s="7">
        <v>1978</v>
      </c>
      <c r="D137" s="7">
        <v>2</v>
      </c>
      <c r="E137" s="7">
        <v>2</v>
      </c>
      <c r="F137" s="7">
        <v>16</v>
      </c>
      <c r="G137" s="7">
        <v>32</v>
      </c>
      <c r="H137" s="7">
        <f>SUM('на 01.12.2020'!H137)</f>
        <v>19</v>
      </c>
      <c r="I137" s="136">
        <f t="shared" si="2"/>
        <v>806.5</v>
      </c>
      <c r="J137" s="8">
        <f>SUM('на 01.12.2020'!J137)</f>
        <v>806.5</v>
      </c>
      <c r="K137" s="22">
        <v>0</v>
      </c>
      <c r="L137" s="5" t="s">
        <v>191</v>
      </c>
      <c r="M137" s="101"/>
      <c r="N137" s="48"/>
    </row>
    <row r="138" spans="1:14" ht="12.75" customHeight="1">
      <c r="A138" s="7">
        <v>131</v>
      </c>
      <c r="B138" s="7" t="s">
        <v>8</v>
      </c>
      <c r="C138" s="7">
        <v>2009</v>
      </c>
      <c r="D138" s="7">
        <v>5</v>
      </c>
      <c r="E138" s="7"/>
      <c r="F138" s="7">
        <v>74</v>
      </c>
      <c r="G138" s="7"/>
      <c r="H138" s="7">
        <f>SUM('на 01.12.2020'!H138)</f>
        <v>114</v>
      </c>
      <c r="I138" s="136">
        <f t="shared" si="2"/>
        <v>3377.2999999999997</v>
      </c>
      <c r="J138" s="8">
        <f>SUM('на 01.12.2020'!J138)</f>
        <v>2701.7</v>
      </c>
      <c r="K138" s="22">
        <f>SUM('на 01.12.2020'!K138)</f>
        <v>675.6</v>
      </c>
      <c r="L138" s="35" t="s">
        <v>197</v>
      </c>
      <c r="M138" s="102"/>
      <c r="N138" s="48"/>
    </row>
    <row r="139" spans="1:14" ht="56.25" customHeight="1">
      <c r="A139" s="7">
        <v>132</v>
      </c>
      <c r="B139" s="7" t="s">
        <v>160</v>
      </c>
      <c r="C139" s="7">
        <v>1972</v>
      </c>
      <c r="D139" s="7">
        <v>5</v>
      </c>
      <c r="E139" s="7">
        <v>4</v>
      </c>
      <c r="F139" s="7">
        <v>70</v>
      </c>
      <c r="G139" s="7">
        <v>170</v>
      </c>
      <c r="H139" s="7">
        <f>SUM('на 01.12.2020'!H139)</f>
        <v>136</v>
      </c>
      <c r="I139" s="136">
        <f t="shared" si="2"/>
        <v>3370.4</v>
      </c>
      <c r="J139" s="8">
        <f>SUM('на 01.12.2020'!J139)</f>
        <v>3370.4</v>
      </c>
      <c r="K139" s="22">
        <v>0</v>
      </c>
      <c r="L139" s="5" t="s">
        <v>191</v>
      </c>
      <c r="M139" s="93" t="s">
        <v>240</v>
      </c>
      <c r="N139" s="48"/>
    </row>
    <row r="140" spans="1:14" ht="56.25" customHeight="1">
      <c r="A140" s="7">
        <v>133</v>
      </c>
      <c r="B140" s="7" t="s">
        <v>161</v>
      </c>
      <c r="C140" s="7">
        <v>1958</v>
      </c>
      <c r="D140" s="7">
        <v>2</v>
      </c>
      <c r="E140" s="7">
        <v>3</v>
      </c>
      <c r="F140" s="7">
        <v>18</v>
      </c>
      <c r="G140" s="7">
        <v>44</v>
      </c>
      <c r="H140" s="7">
        <f>SUM('на 01.12.2020'!H140)</f>
        <v>39</v>
      </c>
      <c r="I140" s="136">
        <f t="shared" si="2"/>
        <v>959.4</v>
      </c>
      <c r="J140" s="8">
        <f>SUM('на 01.12.2020'!J140)</f>
        <v>850.1</v>
      </c>
      <c r="K140" s="22">
        <f>SUM('на 01.12.2020'!K140)</f>
        <v>109.3</v>
      </c>
      <c r="L140" s="5" t="s">
        <v>191</v>
      </c>
      <c r="M140" s="95"/>
      <c r="N140" s="48"/>
    </row>
    <row r="141" spans="1:14" ht="18" customHeight="1">
      <c r="A141" s="7">
        <v>134</v>
      </c>
      <c r="B141" s="7" t="s">
        <v>27</v>
      </c>
      <c r="C141" s="7">
        <v>2011</v>
      </c>
      <c r="D141" s="7">
        <v>3</v>
      </c>
      <c r="E141" s="7">
        <v>3</v>
      </c>
      <c r="F141" s="7">
        <v>36</v>
      </c>
      <c r="G141" s="7"/>
      <c r="H141" s="7">
        <f>SUM('на 01.12.2020'!H141)</f>
        <v>58</v>
      </c>
      <c r="I141" s="136">
        <f t="shared" si="2"/>
        <v>1478.7</v>
      </c>
      <c r="J141" s="8">
        <f>SUM('на 01.12.2020'!J141)</f>
        <v>1375</v>
      </c>
      <c r="K141" s="22">
        <f>SUM('на 01.12.2020'!K141)</f>
        <v>103.7</v>
      </c>
      <c r="L141" s="35" t="s">
        <v>197</v>
      </c>
      <c r="M141" s="99" t="s">
        <v>223</v>
      </c>
      <c r="N141" s="48"/>
    </row>
    <row r="142" spans="1:14" ht="18" customHeight="1">
      <c r="A142" s="7">
        <v>135</v>
      </c>
      <c r="B142" s="7" t="s">
        <v>215</v>
      </c>
      <c r="C142" s="7">
        <v>2011</v>
      </c>
      <c r="D142" s="7">
        <v>3</v>
      </c>
      <c r="E142" s="7">
        <v>3</v>
      </c>
      <c r="F142" s="7">
        <v>39</v>
      </c>
      <c r="G142" s="7"/>
      <c r="H142" s="7">
        <f>SUM('на 01.12.2020'!H142)</f>
        <v>60</v>
      </c>
      <c r="I142" s="136">
        <f t="shared" si="2"/>
        <v>1872.3</v>
      </c>
      <c r="J142" s="8">
        <f>SUM('на 01.12.2020'!J142)</f>
        <v>1690.3</v>
      </c>
      <c r="K142" s="22">
        <f>SUM('на 01.12.2020'!K142)</f>
        <v>182</v>
      </c>
      <c r="L142" s="35"/>
      <c r="M142" s="99"/>
      <c r="N142" s="48"/>
    </row>
    <row r="143" spans="1:14" ht="23.25" customHeight="1">
      <c r="A143" s="7">
        <v>136</v>
      </c>
      <c r="B143" s="7" t="s">
        <v>233</v>
      </c>
      <c r="C143" s="7">
        <v>2016</v>
      </c>
      <c r="D143" s="7">
        <v>3</v>
      </c>
      <c r="E143" s="7"/>
      <c r="F143" s="7">
        <v>30</v>
      </c>
      <c r="G143" s="7"/>
      <c r="H143" s="7">
        <f>SUM('на 01.12.2020'!H143)</f>
        <v>56</v>
      </c>
      <c r="I143" s="136">
        <f t="shared" si="2"/>
        <v>1216.6</v>
      </c>
      <c r="J143" s="8">
        <f>SUM('на 01.12.2020'!J143)</f>
        <v>1216.6</v>
      </c>
      <c r="K143" s="22">
        <v>0</v>
      </c>
      <c r="L143" s="35"/>
      <c r="M143" s="90" t="s">
        <v>240</v>
      </c>
      <c r="N143" s="48"/>
    </row>
    <row r="144" spans="1:14" ht="23.25" customHeight="1">
      <c r="A144" s="7">
        <v>137</v>
      </c>
      <c r="B144" s="7" t="s">
        <v>162</v>
      </c>
      <c r="C144" s="7">
        <v>1975</v>
      </c>
      <c r="D144" s="7">
        <v>2</v>
      </c>
      <c r="E144" s="7">
        <v>2</v>
      </c>
      <c r="F144" s="7">
        <v>16</v>
      </c>
      <c r="G144" s="7">
        <v>32</v>
      </c>
      <c r="H144" s="7">
        <f>SUM('на 01.12.2020'!H144)</f>
        <v>35</v>
      </c>
      <c r="I144" s="136">
        <f t="shared" si="2"/>
        <v>789.1</v>
      </c>
      <c r="J144" s="8">
        <f>SUM('на 01.12.2020'!J144)</f>
        <v>789.1</v>
      </c>
      <c r="K144" s="22">
        <v>0</v>
      </c>
      <c r="L144" s="35" t="s">
        <v>199</v>
      </c>
      <c r="M144" s="91"/>
      <c r="N144" s="48"/>
    </row>
    <row r="145" spans="1:14" ht="23.25" customHeight="1">
      <c r="A145" s="7">
        <v>138</v>
      </c>
      <c r="B145" s="7" t="s">
        <v>163</v>
      </c>
      <c r="C145" s="7">
        <v>1956</v>
      </c>
      <c r="D145" s="7">
        <v>1</v>
      </c>
      <c r="E145" s="7">
        <v>0</v>
      </c>
      <c r="F145" s="7">
        <v>4</v>
      </c>
      <c r="G145" s="7">
        <v>4</v>
      </c>
      <c r="H145" s="7">
        <f>SUM('на 01.12.2020'!H145)</f>
        <v>11</v>
      </c>
      <c r="I145" s="136">
        <f t="shared" si="2"/>
        <v>121.6</v>
      </c>
      <c r="J145" s="8">
        <f>SUM('на 01.12.2020'!J145)</f>
        <v>121.6</v>
      </c>
      <c r="K145" s="22">
        <v>0</v>
      </c>
      <c r="L145" s="5" t="s">
        <v>191</v>
      </c>
      <c r="M145" s="91"/>
      <c r="N145" s="48"/>
    </row>
    <row r="146" spans="1:14" ht="23.25" customHeight="1">
      <c r="A146" s="7">
        <v>139</v>
      </c>
      <c r="B146" s="7" t="s">
        <v>6</v>
      </c>
      <c r="C146" s="7">
        <f>SUM('на 01.12.2020'!C146)</f>
        <v>1968</v>
      </c>
      <c r="D146" s="7">
        <v>5</v>
      </c>
      <c r="E146" s="7"/>
      <c r="F146" s="7">
        <v>70</v>
      </c>
      <c r="G146" s="7"/>
      <c r="H146" s="7">
        <f>SUM('на 01.12.2020'!H146)</f>
        <v>87</v>
      </c>
      <c r="I146" s="136">
        <f t="shared" si="2"/>
        <v>2629.1</v>
      </c>
      <c r="J146" s="8">
        <f>SUM('на 01.12.2020'!J146)</f>
        <v>2629.1</v>
      </c>
      <c r="K146" s="22">
        <v>0</v>
      </c>
      <c r="L146" s="5" t="s">
        <v>191</v>
      </c>
      <c r="M146" s="91"/>
      <c r="N146" s="48"/>
    </row>
    <row r="147" spans="1:14" ht="23.25" customHeight="1">
      <c r="A147" s="7">
        <v>140</v>
      </c>
      <c r="B147" s="7" t="s">
        <v>7</v>
      </c>
      <c r="C147" s="7">
        <f>SUM('на 01.12.2020'!C147)</f>
        <v>1972</v>
      </c>
      <c r="D147" s="7">
        <v>5</v>
      </c>
      <c r="E147" s="7"/>
      <c r="F147" s="7">
        <v>70</v>
      </c>
      <c r="G147" s="7"/>
      <c r="H147" s="7">
        <f>SUM('на 01.12.2020'!H147)</f>
        <v>89</v>
      </c>
      <c r="I147" s="136">
        <f t="shared" si="2"/>
        <v>2642</v>
      </c>
      <c r="J147" s="8">
        <f>SUM('на 01.12.2020'!J147)</f>
        <v>2642</v>
      </c>
      <c r="K147" s="22">
        <v>0</v>
      </c>
      <c r="L147" s="5" t="s">
        <v>191</v>
      </c>
      <c r="M147" s="92"/>
      <c r="N147" s="48"/>
    </row>
    <row r="148" spans="1:14" ht="16.5" customHeight="1">
      <c r="A148" s="7">
        <v>141</v>
      </c>
      <c r="B148" s="7" t="s">
        <v>29</v>
      </c>
      <c r="C148" s="7">
        <f>SUM('на 01.12.2020'!C148)</f>
        <v>1975</v>
      </c>
      <c r="D148" s="7">
        <v>5</v>
      </c>
      <c r="E148" s="7"/>
      <c r="F148" s="7">
        <v>127</v>
      </c>
      <c r="G148" s="7"/>
      <c r="H148" s="7">
        <f>SUM('на 01.12.2020'!H148)</f>
        <v>245</v>
      </c>
      <c r="I148" s="136">
        <f t="shared" si="2"/>
        <v>2589.3</v>
      </c>
      <c r="J148" s="8">
        <f>SUM('на 01.12.2020'!J148)</f>
        <v>2472.9</v>
      </c>
      <c r="K148" s="22">
        <f>SUM('на 01.12.2020'!K148)</f>
        <v>116.4</v>
      </c>
      <c r="L148" s="35" t="s">
        <v>197</v>
      </c>
      <c r="M148" s="99" t="s">
        <v>223</v>
      </c>
      <c r="N148" s="48"/>
    </row>
    <row r="149" spans="1:14" s="15" customFormat="1" ht="16.5" customHeight="1">
      <c r="A149" s="7">
        <v>142</v>
      </c>
      <c r="B149" s="7" t="s">
        <v>28</v>
      </c>
      <c r="C149" s="7">
        <f>SUM('на 01.12.2020'!C149)</f>
        <v>1997</v>
      </c>
      <c r="D149" s="7">
        <v>5</v>
      </c>
      <c r="E149" s="7"/>
      <c r="F149" s="7">
        <v>90</v>
      </c>
      <c r="G149" s="7"/>
      <c r="H149" s="7">
        <f>SUM('на 01.12.2020'!H149)</f>
        <v>176</v>
      </c>
      <c r="I149" s="136">
        <f t="shared" si="2"/>
        <v>4189.2</v>
      </c>
      <c r="J149" s="8">
        <f>SUM('на 01.12.2020'!J149)</f>
        <v>4189.2</v>
      </c>
      <c r="K149" s="22">
        <v>0</v>
      </c>
      <c r="L149" s="5" t="s">
        <v>191</v>
      </c>
      <c r="M149" s="99"/>
      <c r="N149" s="48"/>
    </row>
    <row r="150" spans="1:22" s="15" customFormat="1" ht="42" customHeight="1">
      <c r="A150" s="3">
        <f>SUM(A149)</f>
        <v>142</v>
      </c>
      <c r="B150" s="26" t="s">
        <v>3</v>
      </c>
      <c r="C150" s="14"/>
      <c r="D150" s="14"/>
      <c r="E150" s="14"/>
      <c r="F150" s="14">
        <f aca="true" t="shared" si="3" ref="F150:K150">SUM(F8:F149)</f>
        <v>2550</v>
      </c>
      <c r="G150" s="14">
        <f t="shared" si="3"/>
        <v>3376</v>
      </c>
      <c r="H150" s="14">
        <f t="shared" si="3"/>
        <v>4662</v>
      </c>
      <c r="I150" s="18">
        <f t="shared" si="3"/>
        <v>115243.69000000003</v>
      </c>
      <c r="J150" s="18">
        <f t="shared" si="3"/>
        <v>108212.57000000007</v>
      </c>
      <c r="K150" s="18">
        <f t="shared" si="3"/>
        <v>7031.12</v>
      </c>
      <c r="L150" s="5" t="s">
        <v>191</v>
      </c>
      <c r="M150" s="16"/>
      <c r="N150" s="48"/>
      <c r="T150" s="66"/>
      <c r="V150" s="66"/>
    </row>
    <row r="151" spans="1:17" s="21" customFormat="1" ht="12" customHeight="1">
      <c r="A151" s="104" t="s">
        <v>46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37" t="s">
        <v>193</v>
      </c>
      <c r="M151" s="5"/>
      <c r="N151" s="1"/>
      <c r="O151" s="1"/>
      <c r="P151" s="1"/>
      <c r="Q151" s="1"/>
    </row>
    <row r="152" spans="1:17" s="21" customFormat="1" ht="12" customHeight="1">
      <c r="A152" s="4"/>
      <c r="B152" s="4" t="s">
        <v>32</v>
      </c>
      <c r="C152" s="3"/>
      <c r="D152" s="3"/>
      <c r="E152" s="3"/>
      <c r="F152" s="3"/>
      <c r="G152" s="3"/>
      <c r="H152" s="3"/>
      <c r="I152" s="19"/>
      <c r="J152" s="3"/>
      <c r="K152" s="20"/>
      <c r="L152" s="35" t="s">
        <v>198</v>
      </c>
      <c r="M152" s="124" t="s">
        <v>226</v>
      </c>
      <c r="N152" s="1"/>
      <c r="O152" s="1"/>
      <c r="P152" s="1"/>
      <c r="Q152" s="1"/>
    </row>
    <row r="153" spans="1:17" s="21" customFormat="1" ht="12" customHeight="1">
      <c r="A153" s="9">
        <v>1</v>
      </c>
      <c r="B153" s="9" t="s">
        <v>225</v>
      </c>
      <c r="C153" s="7">
        <v>2016</v>
      </c>
      <c r="D153" s="7">
        <v>3</v>
      </c>
      <c r="E153" s="3"/>
      <c r="F153" s="7">
        <v>20</v>
      </c>
      <c r="G153" s="3"/>
      <c r="H153" s="7">
        <f>SUM('на 01.12.2020'!H154)</f>
        <v>18</v>
      </c>
      <c r="I153" s="135">
        <f aca="true" t="shared" si="4" ref="I153:I162">SUM(J153:K153)</f>
        <v>801</v>
      </c>
      <c r="J153" s="8">
        <f>SUM('на 01.12.2020'!J154)</f>
        <v>801</v>
      </c>
      <c r="K153" s="20"/>
      <c r="L153" s="35"/>
      <c r="M153" s="125"/>
      <c r="N153" s="1"/>
      <c r="O153" s="1"/>
      <c r="P153" s="1"/>
      <c r="Q153" s="1"/>
    </row>
    <row r="154" spans="1:17" s="21" customFormat="1" ht="12" customHeight="1">
      <c r="A154" s="9">
        <v>2</v>
      </c>
      <c r="B154" s="9" t="s">
        <v>33</v>
      </c>
      <c r="C154" s="3"/>
      <c r="D154" s="7">
        <v>2</v>
      </c>
      <c r="E154" s="3"/>
      <c r="F154" s="9">
        <v>12</v>
      </c>
      <c r="G154" s="3"/>
      <c r="H154" s="7">
        <f>SUM('на 01.12.2020'!H155)</f>
        <v>22</v>
      </c>
      <c r="I154" s="137">
        <f t="shared" si="4"/>
        <v>458.6</v>
      </c>
      <c r="J154" s="8">
        <f>SUM('на 01.12.2020'!J155)</f>
        <v>458.6</v>
      </c>
      <c r="K154" s="51"/>
      <c r="L154" s="5" t="s">
        <v>191</v>
      </c>
      <c r="M154" s="125"/>
      <c r="N154" s="1"/>
      <c r="O154" s="1"/>
      <c r="P154" s="1"/>
      <c r="Q154" s="1"/>
    </row>
    <row r="155" spans="1:17" s="21" customFormat="1" ht="12" customHeight="1">
      <c r="A155" s="9">
        <v>3</v>
      </c>
      <c r="B155" s="9" t="s">
        <v>9</v>
      </c>
      <c r="C155" s="3"/>
      <c r="D155" s="7">
        <v>2</v>
      </c>
      <c r="E155" s="3"/>
      <c r="F155" s="9">
        <v>12</v>
      </c>
      <c r="G155" s="3"/>
      <c r="H155" s="7">
        <f>SUM('на 01.12.2020'!H156)</f>
        <v>15</v>
      </c>
      <c r="I155" s="137">
        <f t="shared" si="4"/>
        <v>501.7</v>
      </c>
      <c r="J155" s="8">
        <f>SUM('на 01.12.2020'!J156)</f>
        <v>501.7</v>
      </c>
      <c r="K155" s="51"/>
      <c r="L155" s="5" t="s">
        <v>191</v>
      </c>
      <c r="M155" s="125"/>
      <c r="N155" s="1"/>
      <c r="O155" s="1"/>
      <c r="P155" s="1"/>
      <c r="Q155" s="1"/>
    </row>
    <row r="156" spans="1:17" s="21" customFormat="1" ht="12" customHeight="1">
      <c r="A156" s="9">
        <v>4</v>
      </c>
      <c r="B156" s="9" t="s">
        <v>10</v>
      </c>
      <c r="C156" s="3"/>
      <c r="D156" s="7">
        <v>2</v>
      </c>
      <c r="E156" s="3"/>
      <c r="F156" s="9">
        <v>16</v>
      </c>
      <c r="G156" s="3"/>
      <c r="H156" s="7">
        <f>SUM('на 01.12.2020'!H157)</f>
        <v>23</v>
      </c>
      <c r="I156" s="137">
        <f t="shared" si="4"/>
        <v>747.2</v>
      </c>
      <c r="J156" s="8">
        <f>SUM('на 01.12.2020'!J157)</f>
        <v>747.2</v>
      </c>
      <c r="K156" s="51"/>
      <c r="L156" s="5" t="s">
        <v>191</v>
      </c>
      <c r="M156" s="125"/>
      <c r="N156" s="1"/>
      <c r="O156" s="1"/>
      <c r="P156" s="1"/>
      <c r="Q156" s="1"/>
    </row>
    <row r="157" spans="1:17" s="21" customFormat="1" ht="12" customHeight="1">
      <c r="A157" s="9">
        <v>5</v>
      </c>
      <c r="B157" s="9" t="s">
        <v>11</v>
      </c>
      <c r="C157" s="3"/>
      <c r="D157" s="7">
        <v>2</v>
      </c>
      <c r="E157" s="3"/>
      <c r="F157" s="9">
        <v>27</v>
      </c>
      <c r="G157" s="3"/>
      <c r="H157" s="7">
        <f>SUM('на 01.12.2020'!H158)</f>
        <v>51</v>
      </c>
      <c r="I157" s="137">
        <f t="shared" si="4"/>
        <v>1306</v>
      </c>
      <c r="J157" s="8">
        <f>SUM('на 01.12.2020'!J158)</f>
        <v>1306</v>
      </c>
      <c r="K157" s="51"/>
      <c r="L157" s="5" t="s">
        <v>191</v>
      </c>
      <c r="M157" s="125"/>
      <c r="N157" s="1"/>
      <c r="O157" s="1"/>
      <c r="P157" s="1"/>
      <c r="Q157" s="1"/>
    </row>
    <row r="158" spans="1:17" s="21" customFormat="1" ht="12" customHeight="1">
      <c r="A158" s="9">
        <v>6</v>
      </c>
      <c r="B158" s="9" t="s">
        <v>12</v>
      </c>
      <c r="C158" s="3"/>
      <c r="D158" s="7">
        <v>2</v>
      </c>
      <c r="E158" s="3"/>
      <c r="F158" s="9">
        <v>27</v>
      </c>
      <c r="G158" s="3"/>
      <c r="H158" s="7">
        <f>SUM('на 01.12.2020'!H159)</f>
        <v>52</v>
      </c>
      <c r="I158" s="137">
        <f t="shared" si="4"/>
        <v>1309.7</v>
      </c>
      <c r="J158" s="8">
        <f>SUM('на 01.12.2020'!J159)</f>
        <v>1309.7</v>
      </c>
      <c r="K158" s="51"/>
      <c r="L158" s="5" t="s">
        <v>191</v>
      </c>
      <c r="M158" s="125"/>
      <c r="N158" s="1"/>
      <c r="O158" s="1"/>
      <c r="P158" s="1"/>
      <c r="Q158" s="1"/>
    </row>
    <row r="159" spans="1:17" s="21" customFormat="1" ht="12" customHeight="1">
      <c r="A159" s="9">
        <v>7</v>
      </c>
      <c r="B159" s="9" t="s">
        <v>13</v>
      </c>
      <c r="C159" s="3"/>
      <c r="D159" s="7">
        <v>2</v>
      </c>
      <c r="E159" s="3"/>
      <c r="F159" s="9">
        <v>27</v>
      </c>
      <c r="G159" s="3"/>
      <c r="H159" s="7">
        <f>SUM('на 01.12.2020'!H160)</f>
        <v>52</v>
      </c>
      <c r="I159" s="137">
        <f t="shared" si="4"/>
        <v>1306.1</v>
      </c>
      <c r="J159" s="8">
        <f>SUM('на 01.12.2020'!J160)</f>
        <v>1306.1</v>
      </c>
      <c r="K159" s="51"/>
      <c r="L159" s="5" t="s">
        <v>191</v>
      </c>
      <c r="M159" s="125"/>
      <c r="N159" s="1"/>
      <c r="O159" s="1"/>
      <c r="P159" s="1"/>
      <c r="Q159" s="1"/>
    </row>
    <row r="160" spans="1:17" s="21" customFormat="1" ht="12" customHeight="1">
      <c r="A160" s="9">
        <v>8</v>
      </c>
      <c r="B160" s="9" t="s">
        <v>34</v>
      </c>
      <c r="C160" s="3"/>
      <c r="D160" s="7">
        <v>2</v>
      </c>
      <c r="E160" s="3"/>
      <c r="F160" s="9">
        <v>5</v>
      </c>
      <c r="G160" s="3"/>
      <c r="H160" s="7">
        <f>SUM('на 01.12.2020'!H161)</f>
        <v>19</v>
      </c>
      <c r="I160" s="137">
        <f t="shared" si="4"/>
        <v>315.9</v>
      </c>
      <c r="J160" s="8">
        <f>SUM('на 01.12.2020'!J161)</f>
        <v>315.9</v>
      </c>
      <c r="K160" s="51"/>
      <c r="L160" s="5" t="s">
        <v>191</v>
      </c>
      <c r="M160" s="125"/>
      <c r="N160" s="1"/>
      <c r="O160" s="1"/>
      <c r="P160" s="1"/>
      <c r="Q160" s="1"/>
    </row>
    <row r="161" spans="1:17" s="21" customFormat="1" ht="12" customHeight="1">
      <c r="A161" s="9">
        <v>9</v>
      </c>
      <c r="B161" s="9" t="s">
        <v>35</v>
      </c>
      <c r="C161" s="3"/>
      <c r="D161" s="7">
        <v>2</v>
      </c>
      <c r="E161" s="3"/>
      <c r="F161" s="9">
        <v>8</v>
      </c>
      <c r="G161" s="3"/>
      <c r="H161" s="7">
        <f>SUM('на 01.12.2020'!H162)</f>
        <v>15</v>
      </c>
      <c r="I161" s="137">
        <f t="shared" si="4"/>
        <v>392.7</v>
      </c>
      <c r="J161" s="8">
        <f>SUM('на 01.12.2020'!J162)</f>
        <v>392.7</v>
      </c>
      <c r="K161" s="51"/>
      <c r="L161" s="5" t="s">
        <v>191</v>
      </c>
      <c r="M161" s="125"/>
      <c r="N161" s="1"/>
      <c r="O161" s="1"/>
      <c r="P161" s="1"/>
      <c r="Q161" s="1"/>
    </row>
    <row r="162" spans="1:17" s="21" customFormat="1" ht="12" customHeight="1">
      <c r="A162" s="9">
        <v>10</v>
      </c>
      <c r="B162" s="9" t="s">
        <v>36</v>
      </c>
      <c r="C162" s="3"/>
      <c r="D162" s="7">
        <v>2</v>
      </c>
      <c r="E162" s="3"/>
      <c r="F162" s="9">
        <v>16</v>
      </c>
      <c r="G162" s="3"/>
      <c r="H162" s="7">
        <f>SUM('на 01.12.2020'!H163)</f>
        <v>23</v>
      </c>
      <c r="I162" s="137">
        <f t="shared" si="4"/>
        <v>752.4</v>
      </c>
      <c r="J162" s="8">
        <f>SUM('на 01.12.2020'!J163)</f>
        <v>752.4</v>
      </c>
      <c r="K162" s="51"/>
      <c r="L162" s="5" t="s">
        <v>191</v>
      </c>
      <c r="M162" s="125"/>
      <c r="N162" s="1"/>
      <c r="O162" s="1"/>
      <c r="P162" s="1"/>
      <c r="Q162" s="1"/>
    </row>
    <row r="163" spans="1:17" s="21" customFormat="1" ht="12" customHeight="1">
      <c r="A163" s="4">
        <f>SUM(A162)</f>
        <v>10</v>
      </c>
      <c r="B163" s="3" t="s">
        <v>164</v>
      </c>
      <c r="C163" s="3"/>
      <c r="D163" s="3"/>
      <c r="E163" s="3"/>
      <c r="F163" s="3">
        <f>SUM(F153:F162)</f>
        <v>170</v>
      </c>
      <c r="G163" s="3"/>
      <c r="H163" s="3">
        <f>SUM(H153:H162)</f>
        <v>290</v>
      </c>
      <c r="I163" s="41">
        <f>SUM(I153:I162)</f>
        <v>7891.299999999998</v>
      </c>
      <c r="J163" s="41">
        <f>SUM(J153:J162)</f>
        <v>7891.299999999998</v>
      </c>
      <c r="K163" s="20">
        <f>SUM(K153:K162)</f>
        <v>0</v>
      </c>
      <c r="L163" s="5"/>
      <c r="M163" s="126"/>
      <c r="N163" s="1"/>
      <c r="O163" s="1"/>
      <c r="P163" s="1"/>
      <c r="Q163" s="1"/>
    </row>
    <row r="164" spans="1:17" s="21" customFormat="1" ht="12" customHeight="1">
      <c r="A164" s="4"/>
      <c r="B164" s="4" t="s">
        <v>37</v>
      </c>
      <c r="C164" s="3"/>
      <c r="D164" s="3"/>
      <c r="E164" s="3"/>
      <c r="F164" s="3"/>
      <c r="G164" s="3"/>
      <c r="H164" s="7"/>
      <c r="I164" s="19"/>
      <c r="J164" s="3"/>
      <c r="K164" s="20"/>
      <c r="L164" s="5"/>
      <c r="M164" s="124" t="s">
        <v>221</v>
      </c>
      <c r="N164" s="1"/>
      <c r="O164" s="1"/>
      <c r="P164" s="1"/>
      <c r="Q164" s="1"/>
    </row>
    <row r="165" spans="1:17" s="21" customFormat="1" ht="14.25" customHeight="1">
      <c r="A165" s="9">
        <v>1</v>
      </c>
      <c r="B165" s="9" t="s">
        <v>14</v>
      </c>
      <c r="C165" s="3"/>
      <c r="D165" s="7">
        <v>2</v>
      </c>
      <c r="E165" s="7"/>
      <c r="F165" s="9">
        <v>7</v>
      </c>
      <c r="G165" s="7"/>
      <c r="H165" s="7">
        <f>SUM('на 01.12.2020'!H167)</f>
        <v>13</v>
      </c>
      <c r="I165" s="137">
        <f>SUM(J165:K165)</f>
        <v>224.3</v>
      </c>
      <c r="J165" s="8">
        <f>SUM('на 01.12.2020'!J167)</f>
        <v>224.3</v>
      </c>
      <c r="K165" s="51"/>
      <c r="L165" s="5" t="s">
        <v>191</v>
      </c>
      <c r="M165" s="125"/>
      <c r="N165" s="1"/>
      <c r="O165" s="1"/>
      <c r="P165" s="1"/>
      <c r="Q165" s="1"/>
    </row>
    <row r="166" spans="1:17" s="21" customFormat="1" ht="14.25" customHeight="1">
      <c r="A166" s="9">
        <v>2</v>
      </c>
      <c r="B166" s="9" t="s">
        <v>15</v>
      </c>
      <c r="C166" s="3"/>
      <c r="D166" s="7">
        <v>2</v>
      </c>
      <c r="E166" s="7"/>
      <c r="F166" s="9">
        <v>16</v>
      </c>
      <c r="G166" s="7"/>
      <c r="H166" s="7">
        <f>SUM('на 01.12.2020'!H168)</f>
        <v>47</v>
      </c>
      <c r="I166" s="137">
        <f>SUM(J166:K166)</f>
        <v>746.2</v>
      </c>
      <c r="J166" s="8">
        <f>SUM('на 01.12.2020'!J168)</f>
        <v>746.2</v>
      </c>
      <c r="K166" s="51"/>
      <c r="L166" s="5" t="s">
        <v>191</v>
      </c>
      <c r="M166" s="125"/>
      <c r="N166" s="1"/>
      <c r="O166" s="1"/>
      <c r="P166" s="1"/>
      <c r="Q166" s="1"/>
    </row>
    <row r="167" spans="1:17" s="21" customFormat="1" ht="14.25" customHeight="1">
      <c r="A167" s="4">
        <f>SUM(A166)</f>
        <v>2</v>
      </c>
      <c r="B167" s="4" t="s">
        <v>38</v>
      </c>
      <c r="C167" s="3"/>
      <c r="D167" s="3"/>
      <c r="E167" s="3"/>
      <c r="F167" s="3">
        <f>SUM(F165:F166)</f>
        <v>23</v>
      </c>
      <c r="G167" s="3"/>
      <c r="H167" s="3">
        <f>SUM(H165:H166)</f>
        <v>60</v>
      </c>
      <c r="I167" s="41">
        <f>SUM(I165:I166)</f>
        <v>970.5</v>
      </c>
      <c r="J167" s="41">
        <f>SUM(J165:J166)</f>
        <v>970.5</v>
      </c>
      <c r="K167" s="20">
        <v>0</v>
      </c>
      <c r="L167" s="5" t="s">
        <v>191</v>
      </c>
      <c r="M167" s="125"/>
      <c r="N167" s="1"/>
      <c r="O167" s="1"/>
      <c r="P167" s="1"/>
      <c r="Q167" s="1"/>
    </row>
    <row r="168" spans="1:17" s="21" customFormat="1" ht="12.75" customHeight="1">
      <c r="A168" s="4"/>
      <c r="B168" s="4" t="s">
        <v>39</v>
      </c>
      <c r="C168" s="3"/>
      <c r="D168" s="3"/>
      <c r="E168" s="3"/>
      <c r="F168" s="3"/>
      <c r="G168" s="3"/>
      <c r="H168" s="7"/>
      <c r="I168" s="19"/>
      <c r="J168" s="3"/>
      <c r="K168" s="20"/>
      <c r="L168" s="5" t="s">
        <v>191</v>
      </c>
      <c r="M168" s="125"/>
      <c r="N168" s="1"/>
      <c r="O168" s="1"/>
      <c r="P168" s="1"/>
      <c r="Q168" s="1"/>
    </row>
    <row r="169" spans="1:17" s="21" customFormat="1" ht="12.75" customHeight="1">
      <c r="A169" s="9">
        <v>1</v>
      </c>
      <c r="B169" s="9" t="s">
        <v>16</v>
      </c>
      <c r="C169" s="3"/>
      <c r="D169" s="7">
        <v>2</v>
      </c>
      <c r="E169" s="3"/>
      <c r="F169" s="9">
        <v>12</v>
      </c>
      <c r="G169" s="3"/>
      <c r="H169" s="7">
        <f>SUM('на 01.12.2020'!H172)</f>
        <v>27</v>
      </c>
      <c r="I169" s="137">
        <f aca="true" t="shared" si="5" ref="I169:I174">SUM(J169:K169)</f>
        <v>551.4</v>
      </c>
      <c r="J169" s="8">
        <f>SUM('на 01.12.2020'!J172)</f>
        <v>551.4</v>
      </c>
      <c r="K169" s="51"/>
      <c r="L169" s="5" t="s">
        <v>191</v>
      </c>
      <c r="M169" s="125"/>
      <c r="N169" s="1"/>
      <c r="O169" s="1"/>
      <c r="P169" s="1"/>
      <c r="Q169" s="1"/>
    </row>
    <row r="170" spans="1:17" s="21" customFormat="1" ht="12.75" customHeight="1">
      <c r="A170" s="9">
        <v>2</v>
      </c>
      <c r="B170" s="9" t="s">
        <v>17</v>
      </c>
      <c r="C170" s="3"/>
      <c r="D170" s="7">
        <v>2</v>
      </c>
      <c r="E170" s="3"/>
      <c r="F170" s="9">
        <v>12</v>
      </c>
      <c r="G170" s="3"/>
      <c r="H170" s="7">
        <f>SUM('на 01.12.2020'!H173)</f>
        <v>34</v>
      </c>
      <c r="I170" s="137">
        <f t="shared" si="5"/>
        <v>567.3</v>
      </c>
      <c r="J170" s="8">
        <f>SUM('на 01.12.2020'!J173)</f>
        <v>567.3</v>
      </c>
      <c r="K170" s="51"/>
      <c r="L170" s="5" t="s">
        <v>191</v>
      </c>
      <c r="M170" s="125"/>
      <c r="N170" s="1"/>
      <c r="O170" s="1"/>
      <c r="P170" s="1"/>
      <c r="Q170" s="1"/>
    </row>
    <row r="171" spans="1:17" s="21" customFormat="1" ht="12.75" customHeight="1">
      <c r="A171" s="9">
        <v>3</v>
      </c>
      <c r="B171" s="9" t="s">
        <v>18</v>
      </c>
      <c r="C171" s="3"/>
      <c r="D171" s="7">
        <v>2</v>
      </c>
      <c r="E171" s="3"/>
      <c r="F171" s="9">
        <v>12</v>
      </c>
      <c r="G171" s="3"/>
      <c r="H171" s="7">
        <f>SUM('на 01.12.2020'!H174)</f>
        <v>32</v>
      </c>
      <c r="I171" s="137">
        <f t="shared" si="5"/>
        <v>567.9</v>
      </c>
      <c r="J171" s="8">
        <f>SUM('на 01.12.2020'!J174)</f>
        <v>567.9</v>
      </c>
      <c r="K171" s="51"/>
      <c r="L171" s="5" t="s">
        <v>191</v>
      </c>
      <c r="M171" s="125"/>
      <c r="N171" s="1"/>
      <c r="O171" s="1"/>
      <c r="P171" s="1"/>
      <c r="Q171" s="1"/>
    </row>
    <row r="172" spans="1:17" s="21" customFormat="1" ht="12.75" customHeight="1">
      <c r="A172" s="9">
        <v>4</v>
      </c>
      <c r="B172" s="9" t="s">
        <v>19</v>
      </c>
      <c r="C172" s="3"/>
      <c r="D172" s="7">
        <v>2</v>
      </c>
      <c r="E172" s="3"/>
      <c r="F172" s="9">
        <v>12</v>
      </c>
      <c r="G172" s="3"/>
      <c r="H172" s="7">
        <f>SUM('на 01.12.2020'!H175)</f>
        <v>37</v>
      </c>
      <c r="I172" s="137">
        <f t="shared" si="5"/>
        <v>572.5</v>
      </c>
      <c r="J172" s="8">
        <f>SUM('на 01.12.2020'!J175)</f>
        <v>572.5</v>
      </c>
      <c r="K172" s="51"/>
      <c r="L172" s="5" t="s">
        <v>191</v>
      </c>
      <c r="M172" s="125"/>
      <c r="N172" s="1"/>
      <c r="O172" s="1"/>
      <c r="P172" s="1"/>
      <c r="Q172" s="1"/>
    </row>
    <row r="173" spans="1:17" s="21" customFormat="1" ht="12.75" customHeight="1">
      <c r="A173" s="9">
        <v>5</v>
      </c>
      <c r="B173" s="9" t="s">
        <v>20</v>
      </c>
      <c r="C173" s="3"/>
      <c r="D173" s="7">
        <v>2</v>
      </c>
      <c r="E173" s="3"/>
      <c r="F173" s="9">
        <v>12</v>
      </c>
      <c r="G173" s="3"/>
      <c r="H173" s="7">
        <f>SUM('на 01.12.2020'!H176)</f>
        <v>39</v>
      </c>
      <c r="I173" s="137">
        <f t="shared" si="5"/>
        <v>594.6</v>
      </c>
      <c r="J173" s="8">
        <f>SUM('на 01.12.2020'!J176)</f>
        <v>594.6</v>
      </c>
      <c r="K173" s="51"/>
      <c r="L173" s="5" t="s">
        <v>191</v>
      </c>
      <c r="M173" s="125"/>
      <c r="N173" s="1"/>
      <c r="O173" s="1"/>
      <c r="P173" s="1"/>
      <c r="Q173" s="1"/>
    </row>
    <row r="174" spans="1:17" s="21" customFormat="1" ht="12.75" customHeight="1">
      <c r="A174" s="9">
        <v>6</v>
      </c>
      <c r="B174" s="9" t="s">
        <v>21</v>
      </c>
      <c r="C174" s="3"/>
      <c r="D174" s="7">
        <v>2</v>
      </c>
      <c r="E174" s="3"/>
      <c r="F174" s="9">
        <v>18</v>
      </c>
      <c r="G174" s="3"/>
      <c r="H174" s="7">
        <f>SUM('на 01.12.2020'!H177)</f>
        <v>46</v>
      </c>
      <c r="I174" s="137">
        <f t="shared" si="5"/>
        <v>872.5</v>
      </c>
      <c r="J174" s="8">
        <f>SUM('на 01.12.2020'!J177)</f>
        <v>872.5</v>
      </c>
      <c r="K174" s="51"/>
      <c r="L174" s="5" t="s">
        <v>191</v>
      </c>
      <c r="M174" s="125"/>
      <c r="N174" s="1"/>
      <c r="O174" s="1"/>
      <c r="P174" s="1"/>
      <c r="Q174" s="1"/>
    </row>
    <row r="175" spans="1:17" s="21" customFormat="1" ht="12.75">
      <c r="A175" s="4">
        <f>SUM(A174)</f>
        <v>6</v>
      </c>
      <c r="B175" s="4" t="s">
        <v>40</v>
      </c>
      <c r="C175" s="3"/>
      <c r="D175" s="3"/>
      <c r="E175" s="3"/>
      <c r="F175" s="4">
        <v>78</v>
      </c>
      <c r="G175" s="3"/>
      <c r="H175" s="19">
        <f>SUM(H169:H174)</f>
        <v>215</v>
      </c>
      <c r="I175" s="41">
        <f>SUM(I169:I174)</f>
        <v>3726.2</v>
      </c>
      <c r="J175" s="4">
        <f>SUM(J169:J174)</f>
        <v>3726.2</v>
      </c>
      <c r="K175" s="52">
        <v>0</v>
      </c>
      <c r="L175" s="4"/>
      <c r="M175" s="125"/>
      <c r="N175" s="1"/>
      <c r="O175" s="1"/>
      <c r="P175" s="1"/>
      <c r="Q175" s="1"/>
    </row>
    <row r="176" spans="1:17" s="21" customFormat="1" ht="14.25" customHeight="1">
      <c r="A176" s="4"/>
      <c r="B176" s="4" t="s">
        <v>25</v>
      </c>
      <c r="C176" s="3"/>
      <c r="D176" s="3"/>
      <c r="E176" s="3"/>
      <c r="F176" s="3"/>
      <c r="G176" s="3"/>
      <c r="H176" s="7"/>
      <c r="I176" s="19"/>
      <c r="J176" s="3"/>
      <c r="K176" s="20"/>
      <c r="L176" s="4"/>
      <c r="M176" s="125"/>
      <c r="N176" s="1"/>
      <c r="O176" s="1"/>
      <c r="P176" s="1"/>
      <c r="Q176" s="1"/>
    </row>
    <row r="177" spans="1:17" s="21" customFormat="1" ht="12" customHeight="1">
      <c r="A177" s="9">
        <v>1</v>
      </c>
      <c r="B177" s="9" t="s">
        <v>22</v>
      </c>
      <c r="C177" s="3"/>
      <c r="D177" s="7">
        <v>2</v>
      </c>
      <c r="E177" s="3"/>
      <c r="F177" s="9">
        <v>12</v>
      </c>
      <c r="G177" s="3"/>
      <c r="H177" s="7">
        <f>SUM('на 01.12.2020'!H181)</f>
        <v>26</v>
      </c>
      <c r="I177" s="137">
        <f>SUM(J177:K177)</f>
        <v>515</v>
      </c>
      <c r="J177" s="8">
        <f>SUM('на 01.12.2020'!J181)</f>
        <v>515</v>
      </c>
      <c r="K177" s="51"/>
      <c r="L177" s="5" t="s">
        <v>191</v>
      </c>
      <c r="M177" s="125"/>
      <c r="N177" s="1"/>
      <c r="O177" s="1"/>
      <c r="P177" s="1"/>
      <c r="Q177" s="1"/>
    </row>
    <row r="178" spans="1:17" s="21" customFormat="1" ht="12" customHeight="1">
      <c r="A178" s="9">
        <v>2</v>
      </c>
      <c r="B178" s="9" t="s">
        <v>23</v>
      </c>
      <c r="C178" s="3"/>
      <c r="D178" s="7">
        <v>2</v>
      </c>
      <c r="E178" s="3"/>
      <c r="F178" s="9">
        <v>12</v>
      </c>
      <c r="G178" s="3"/>
      <c r="H178" s="7">
        <f>SUM('на 01.12.2020'!H182)</f>
        <v>31</v>
      </c>
      <c r="I178" s="137">
        <f>SUM(J178:K178)</f>
        <v>511.1</v>
      </c>
      <c r="J178" s="8">
        <f>SUM('на 01.12.2020'!J182)</f>
        <v>511.1</v>
      </c>
      <c r="K178" s="51"/>
      <c r="L178" s="5" t="s">
        <v>191</v>
      </c>
      <c r="M178" s="125"/>
      <c r="N178" s="1"/>
      <c r="O178" s="1"/>
      <c r="P178" s="1"/>
      <c r="Q178" s="1"/>
    </row>
    <row r="179" spans="1:17" s="21" customFormat="1" ht="12" customHeight="1">
      <c r="A179" s="9">
        <v>3</v>
      </c>
      <c r="B179" s="9" t="s">
        <v>24</v>
      </c>
      <c r="C179" s="3"/>
      <c r="D179" s="7">
        <v>2</v>
      </c>
      <c r="E179" s="3"/>
      <c r="F179" s="9">
        <v>12</v>
      </c>
      <c r="G179" s="3"/>
      <c r="H179" s="7">
        <f>SUM('на 01.12.2020'!H183)</f>
        <v>26</v>
      </c>
      <c r="I179" s="135">
        <f>SUM(J179:K179)</f>
        <v>505.2</v>
      </c>
      <c r="J179" s="8">
        <f>SUM('на 01.12.2020'!J183)</f>
        <v>475.3</v>
      </c>
      <c r="K179" s="51">
        <v>29.9</v>
      </c>
      <c r="L179" s="5" t="s">
        <v>191</v>
      </c>
      <c r="M179" s="125"/>
      <c r="N179" s="1"/>
      <c r="O179" s="1"/>
      <c r="P179" s="1"/>
      <c r="Q179" s="1"/>
    </row>
    <row r="180" spans="1:17" s="21" customFormat="1" ht="14.25" customHeight="1">
      <c r="A180" s="4">
        <f>SUM(A179)</f>
        <v>3</v>
      </c>
      <c r="B180" s="4" t="s">
        <v>41</v>
      </c>
      <c r="C180" s="3"/>
      <c r="D180" s="3"/>
      <c r="E180" s="3"/>
      <c r="F180" s="4">
        <f>SUM(F177:F179)</f>
        <v>36</v>
      </c>
      <c r="G180" s="3"/>
      <c r="H180" s="19">
        <f>SUM(H177:H179)</f>
        <v>83</v>
      </c>
      <c r="I180" s="41">
        <f>SUM(I177:I179)</f>
        <v>1531.3</v>
      </c>
      <c r="J180" s="41">
        <f>SUM(J177:J179)</f>
        <v>1501.3999999999999</v>
      </c>
      <c r="K180" s="20">
        <f>SUM(K177:K179)</f>
        <v>29.9</v>
      </c>
      <c r="L180" s="5" t="s">
        <v>191</v>
      </c>
      <c r="M180" s="126"/>
      <c r="N180" s="1"/>
      <c r="O180" s="1"/>
      <c r="P180" s="1"/>
      <c r="Q180" s="1"/>
    </row>
    <row r="181" spans="1:17" s="21" customFormat="1" ht="25.5">
      <c r="A181" s="9">
        <v>1</v>
      </c>
      <c r="B181" s="35" t="s">
        <v>0</v>
      </c>
      <c r="C181" s="3"/>
      <c r="D181" s="3">
        <v>3</v>
      </c>
      <c r="E181" s="3"/>
      <c r="F181" s="7">
        <v>36</v>
      </c>
      <c r="G181" s="3"/>
      <c r="H181" s="7">
        <f>SUM('на 01.12.2020'!H186)</f>
        <v>106</v>
      </c>
      <c r="I181" s="137">
        <f>SUM(J181:K181)</f>
        <v>2061.8</v>
      </c>
      <c r="J181" s="22">
        <f>SUM('на 01.12.2020'!J186)</f>
        <v>2061.8</v>
      </c>
      <c r="K181" s="53"/>
      <c r="L181" s="35" t="s">
        <v>197</v>
      </c>
      <c r="M181" s="39" t="s">
        <v>223</v>
      </c>
      <c r="N181" s="1"/>
      <c r="O181" s="1"/>
      <c r="P181" s="1"/>
      <c r="Q181" s="1"/>
    </row>
    <row r="182" spans="1:17" s="15" customFormat="1" ht="15">
      <c r="A182" s="4">
        <f>SUM(A181)</f>
        <v>1</v>
      </c>
      <c r="B182" s="3" t="s">
        <v>165</v>
      </c>
      <c r="C182" s="3"/>
      <c r="D182" s="3"/>
      <c r="E182" s="3"/>
      <c r="F182" s="3">
        <f>SUM(F181)</f>
        <v>36</v>
      </c>
      <c r="G182" s="3"/>
      <c r="H182" s="3">
        <f>SUM(H181)</f>
        <v>106</v>
      </c>
      <c r="I182" s="20">
        <f>SUM(I181)</f>
        <v>2061.8</v>
      </c>
      <c r="J182" s="3">
        <f>SUM(J181)</f>
        <v>2061.8</v>
      </c>
      <c r="K182" s="20">
        <f>SUM(K181)</f>
        <v>0</v>
      </c>
      <c r="L182" s="5"/>
      <c r="M182" s="5"/>
      <c r="N182" s="1"/>
      <c r="O182" s="1"/>
      <c r="P182" s="1"/>
      <c r="Q182" s="1"/>
    </row>
    <row r="183" spans="1:17" s="15" customFormat="1" ht="29.25" customHeight="1">
      <c r="A183" s="16">
        <f>SUM(A182,A180,A175,A167,A163)</f>
        <v>22</v>
      </c>
      <c r="B183" s="117" t="s">
        <v>1</v>
      </c>
      <c r="C183" s="87"/>
      <c r="D183" s="87"/>
      <c r="E183" s="87"/>
      <c r="F183" s="16">
        <f>SUM(F182,F180,F175,F167,F163)</f>
        <v>343</v>
      </c>
      <c r="G183" s="16"/>
      <c r="H183" s="16">
        <f>SUM(H182,H180,H175,H167,H163)</f>
        <v>754</v>
      </c>
      <c r="I183" s="49">
        <f>SUM(I182,I180,I175,I167,I163)</f>
        <v>16181.099999999999</v>
      </c>
      <c r="J183" s="49">
        <f>SUM(J182,J180,J175,J167,J163)</f>
        <v>16151.199999999997</v>
      </c>
      <c r="K183" s="49">
        <f>SUM(K182,K180,K175,K167,K163)</f>
        <v>29.9</v>
      </c>
      <c r="L183" s="5"/>
      <c r="M183" s="5"/>
      <c r="N183" s="48"/>
      <c r="O183" s="48"/>
      <c r="P183" s="1"/>
      <c r="Q183" s="1"/>
    </row>
    <row r="184" spans="1:17" s="15" customFormat="1" ht="9" customHeight="1">
      <c r="A184" s="16"/>
      <c r="B184" s="38"/>
      <c r="C184" s="16"/>
      <c r="D184" s="16"/>
      <c r="E184" s="16"/>
      <c r="F184" s="16"/>
      <c r="G184" s="16"/>
      <c r="H184" s="16"/>
      <c r="I184" s="16"/>
      <c r="J184" s="16"/>
      <c r="K184" s="49"/>
      <c r="L184" s="5"/>
      <c r="M184" s="5"/>
      <c r="N184" s="1"/>
      <c r="O184" s="1"/>
      <c r="P184" s="1"/>
      <c r="Q184" s="1"/>
    </row>
    <row r="185" spans="1:17" s="21" customFormat="1" ht="12" customHeight="1">
      <c r="A185" s="104" t="s">
        <v>2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32"/>
      <c r="M185" s="5"/>
      <c r="N185" s="1"/>
      <c r="O185" s="1"/>
      <c r="P185" s="1"/>
      <c r="Q185" s="1"/>
    </row>
    <row r="186" spans="1:13" ht="12.75">
      <c r="A186" s="4"/>
      <c r="B186" s="4" t="s">
        <v>42</v>
      </c>
      <c r="C186" s="4"/>
      <c r="D186" s="4"/>
      <c r="E186" s="4"/>
      <c r="F186" s="4"/>
      <c r="G186" s="4"/>
      <c r="H186" s="4"/>
      <c r="I186" s="4"/>
      <c r="J186" s="4"/>
      <c r="K186" s="52"/>
      <c r="L186" s="4"/>
      <c r="M186" s="5"/>
    </row>
    <row r="187" spans="1:13" ht="13.5" customHeight="1">
      <c r="A187" s="5">
        <v>1</v>
      </c>
      <c r="B187" s="5" t="s">
        <v>43</v>
      </c>
      <c r="C187" s="5"/>
      <c r="D187" s="5"/>
      <c r="E187" s="5"/>
      <c r="F187" s="5">
        <v>18</v>
      </c>
      <c r="G187" s="5"/>
      <c r="H187" s="9">
        <f>SUM('на 01.12.2020'!H191)</f>
        <v>25</v>
      </c>
      <c r="I187" s="137">
        <f>SUM(J187:K187)</f>
        <v>860.1</v>
      </c>
      <c r="J187" s="5">
        <f>SUM('на 01.12.2020'!J191)</f>
        <v>860.1</v>
      </c>
      <c r="K187" s="53"/>
      <c r="L187" s="35" t="s">
        <v>197</v>
      </c>
      <c r="M187" s="97" t="s">
        <v>222</v>
      </c>
    </row>
    <row r="188" spans="1:17" s="15" customFormat="1" ht="13.5" customHeight="1">
      <c r="A188" s="5">
        <v>2</v>
      </c>
      <c r="B188" s="5" t="s">
        <v>44</v>
      </c>
      <c r="C188" s="5"/>
      <c r="D188" s="5"/>
      <c r="E188" s="5"/>
      <c r="F188" s="5">
        <v>18</v>
      </c>
      <c r="G188" s="5"/>
      <c r="H188" s="9">
        <f>SUM('на 01.12.2020'!H192)</f>
        <v>51</v>
      </c>
      <c r="I188" s="137">
        <f>SUM(J188:K188)</f>
        <v>979.5</v>
      </c>
      <c r="J188" s="5">
        <f>SUM('на 01.12.2020'!J192)</f>
        <v>979.5</v>
      </c>
      <c r="K188" s="53"/>
      <c r="L188" s="5" t="s">
        <v>191</v>
      </c>
      <c r="M188" s="87"/>
      <c r="N188" s="1"/>
      <c r="O188" s="1"/>
      <c r="P188" s="1"/>
      <c r="Q188" s="1"/>
    </row>
    <row r="189" spans="1:17" s="15" customFormat="1" ht="27" customHeight="1">
      <c r="A189" s="16">
        <f>SUM(A188)</f>
        <v>2</v>
      </c>
      <c r="B189" s="128" t="s">
        <v>45</v>
      </c>
      <c r="C189" s="129"/>
      <c r="D189" s="130"/>
      <c r="E189" s="16"/>
      <c r="F189" s="16">
        <v>36</v>
      </c>
      <c r="G189" s="16"/>
      <c r="H189" s="16">
        <f>SUM(H187:H188)</f>
        <v>76</v>
      </c>
      <c r="I189" s="138">
        <f>SUM(I187:I188)</f>
        <v>1839.6</v>
      </c>
      <c r="J189" s="16">
        <f>SUM(J187:J188)</f>
        <v>1839.6</v>
      </c>
      <c r="K189" s="49">
        <v>0</v>
      </c>
      <c r="L189" s="16"/>
      <c r="M189" s="5"/>
      <c r="N189" s="48"/>
      <c r="O189" s="48"/>
      <c r="P189" s="1"/>
      <c r="Q189" s="1"/>
    </row>
    <row r="190" spans="1:17" s="24" customFormat="1" ht="9" customHeight="1">
      <c r="A190" s="16"/>
      <c r="B190" s="28"/>
      <c r="C190" s="16"/>
      <c r="D190" s="16"/>
      <c r="E190" s="16"/>
      <c r="F190" s="16"/>
      <c r="G190" s="16"/>
      <c r="H190" s="16"/>
      <c r="I190" s="16"/>
      <c r="J190" s="16"/>
      <c r="K190" s="49"/>
      <c r="L190" s="37"/>
      <c r="M190" s="5"/>
      <c r="N190" s="1"/>
      <c r="O190" s="1"/>
      <c r="P190" s="1"/>
      <c r="Q190" s="1"/>
    </row>
    <row r="191" spans="1:13" ht="12" customHeight="1">
      <c r="A191" s="103" t="s">
        <v>4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23"/>
      <c r="M191" s="5"/>
    </row>
    <row r="192" spans="1:13" ht="15" customHeight="1">
      <c r="A192" s="5"/>
      <c r="B192" s="4" t="s">
        <v>183</v>
      </c>
      <c r="C192" s="5"/>
      <c r="D192" s="5"/>
      <c r="E192" s="5"/>
      <c r="F192" s="5"/>
      <c r="G192" s="5"/>
      <c r="H192" s="9"/>
      <c r="I192" s="5"/>
      <c r="J192" s="5"/>
      <c r="K192" s="53"/>
      <c r="L192" s="5" t="s">
        <v>191</v>
      </c>
      <c r="M192" s="89" t="s">
        <v>248</v>
      </c>
    </row>
    <row r="193" spans="1:13" ht="13.5" customHeight="1">
      <c r="A193" s="5">
        <v>1</v>
      </c>
      <c r="B193" s="5" t="s">
        <v>171</v>
      </c>
      <c r="C193" s="5">
        <v>1982</v>
      </c>
      <c r="D193" s="5">
        <v>3</v>
      </c>
      <c r="E193" s="5"/>
      <c r="F193" s="5">
        <v>18</v>
      </c>
      <c r="G193" s="5"/>
      <c r="H193" s="9">
        <f>SUM('на 01.12.2020'!H196)</f>
        <v>36</v>
      </c>
      <c r="I193" s="137">
        <f aca="true" t="shared" si="6" ref="I193:I208">SUM(J193:K193)</f>
        <v>834.7</v>
      </c>
      <c r="J193" s="5">
        <f>SUM('на 01.12.2020'!J196)</f>
        <v>834.7</v>
      </c>
      <c r="K193" s="53"/>
      <c r="L193" s="5" t="s">
        <v>191</v>
      </c>
      <c r="M193" s="89"/>
    </row>
    <row r="194" spans="1:13" ht="13.5" customHeight="1">
      <c r="A194" s="5">
        <v>2</v>
      </c>
      <c r="B194" s="5" t="s">
        <v>172</v>
      </c>
      <c r="C194" s="5">
        <v>1982</v>
      </c>
      <c r="D194" s="5">
        <v>3</v>
      </c>
      <c r="E194" s="5"/>
      <c r="F194" s="5">
        <v>18</v>
      </c>
      <c r="G194" s="5"/>
      <c r="H194" s="9">
        <f>SUM('на 01.12.2020'!H197)</f>
        <v>31</v>
      </c>
      <c r="I194" s="137">
        <f t="shared" si="6"/>
        <v>821.1</v>
      </c>
      <c r="J194" s="5">
        <f>SUM('на 01.12.2020'!J197)</f>
        <v>821.1</v>
      </c>
      <c r="K194" s="53"/>
      <c r="L194" s="5" t="s">
        <v>191</v>
      </c>
      <c r="M194" s="89"/>
    </row>
    <row r="195" spans="1:13" ht="13.5" customHeight="1">
      <c r="A195" s="5">
        <v>3</v>
      </c>
      <c r="B195" s="5" t="s">
        <v>173</v>
      </c>
      <c r="C195" s="5">
        <v>1989</v>
      </c>
      <c r="D195" s="5">
        <v>3</v>
      </c>
      <c r="E195" s="5"/>
      <c r="F195" s="5">
        <v>18</v>
      </c>
      <c r="G195" s="5"/>
      <c r="H195" s="9">
        <f>SUM('на 01.12.2020'!H198)</f>
        <v>45</v>
      </c>
      <c r="I195" s="137">
        <f t="shared" si="6"/>
        <v>847.1</v>
      </c>
      <c r="J195" s="5">
        <f>SUM('на 01.12.2020'!J198)</f>
        <v>847.1</v>
      </c>
      <c r="K195" s="53"/>
      <c r="L195" s="5" t="s">
        <v>191</v>
      </c>
      <c r="M195" s="89"/>
    </row>
    <row r="196" spans="1:13" ht="13.5" customHeight="1">
      <c r="A196" s="5">
        <v>4</v>
      </c>
      <c r="B196" s="5" t="s">
        <v>174</v>
      </c>
      <c r="C196" s="5">
        <v>1986</v>
      </c>
      <c r="D196" s="5">
        <v>3</v>
      </c>
      <c r="E196" s="5"/>
      <c r="F196" s="5">
        <v>36</v>
      </c>
      <c r="G196" s="5"/>
      <c r="H196" s="9">
        <f>SUM('на 01.12.2020'!H199)</f>
        <v>80</v>
      </c>
      <c r="I196" s="137">
        <f t="shared" si="6"/>
        <v>1858.8</v>
      </c>
      <c r="J196" s="5">
        <f>SUM('на 01.12.2020'!J199)</f>
        <v>1858.8</v>
      </c>
      <c r="K196" s="53"/>
      <c r="L196" s="5" t="s">
        <v>191</v>
      </c>
      <c r="M196" s="89"/>
    </row>
    <row r="197" spans="1:13" ht="13.5" customHeight="1">
      <c r="A197" s="5">
        <v>5</v>
      </c>
      <c r="B197" s="5" t="s">
        <v>175</v>
      </c>
      <c r="C197" s="5">
        <v>1984</v>
      </c>
      <c r="D197" s="5">
        <v>3</v>
      </c>
      <c r="E197" s="5"/>
      <c r="F197" s="5">
        <v>36</v>
      </c>
      <c r="G197" s="5"/>
      <c r="H197" s="9">
        <f>SUM('на 01.12.2020'!H200)</f>
        <v>92</v>
      </c>
      <c r="I197" s="137">
        <f t="shared" si="6"/>
        <v>1863.6</v>
      </c>
      <c r="J197" s="5">
        <f>SUM('на 01.12.2020'!J200)</f>
        <v>1863.6</v>
      </c>
      <c r="K197" s="53"/>
      <c r="L197" s="5" t="s">
        <v>191</v>
      </c>
      <c r="M197" s="89"/>
    </row>
    <row r="198" spans="1:13" ht="13.5" customHeight="1">
      <c r="A198" s="5">
        <v>6</v>
      </c>
      <c r="B198" s="5" t="s">
        <v>176</v>
      </c>
      <c r="C198" s="5">
        <v>1973</v>
      </c>
      <c r="D198" s="5">
        <v>2</v>
      </c>
      <c r="E198" s="5"/>
      <c r="F198" s="5">
        <v>12</v>
      </c>
      <c r="G198" s="5"/>
      <c r="H198" s="9">
        <f>SUM('на 01.12.2020'!H201)</f>
        <v>25</v>
      </c>
      <c r="I198" s="137">
        <f t="shared" si="6"/>
        <v>571.7</v>
      </c>
      <c r="J198" s="5">
        <f>SUM('на 01.12.2020'!J201)</f>
        <v>571.7</v>
      </c>
      <c r="K198" s="53"/>
      <c r="L198" s="5" t="s">
        <v>191</v>
      </c>
      <c r="M198" s="89"/>
    </row>
    <row r="199" spans="1:13" ht="13.5" customHeight="1">
      <c r="A199" s="5">
        <v>7</v>
      </c>
      <c r="B199" s="5" t="s">
        <v>177</v>
      </c>
      <c r="C199" s="5">
        <v>1976</v>
      </c>
      <c r="D199" s="5">
        <v>2</v>
      </c>
      <c r="E199" s="5"/>
      <c r="F199" s="5">
        <v>12</v>
      </c>
      <c r="G199" s="5"/>
      <c r="H199" s="9">
        <f>SUM('на 01.12.2020'!H202)</f>
        <v>27</v>
      </c>
      <c r="I199" s="137">
        <f t="shared" si="6"/>
        <v>561.8</v>
      </c>
      <c r="J199" s="5">
        <f>SUM('на 01.12.2020'!J202)</f>
        <v>561.8</v>
      </c>
      <c r="K199" s="53"/>
      <c r="L199" s="5" t="s">
        <v>191</v>
      </c>
      <c r="M199" s="89"/>
    </row>
    <row r="200" spans="1:13" ht="13.5" customHeight="1">
      <c r="A200" s="5">
        <v>8</v>
      </c>
      <c r="B200" s="5" t="s">
        <v>178</v>
      </c>
      <c r="C200" s="5">
        <v>1980</v>
      </c>
      <c r="D200" s="5">
        <v>3</v>
      </c>
      <c r="E200" s="5"/>
      <c r="F200" s="5">
        <v>24</v>
      </c>
      <c r="G200" s="5"/>
      <c r="H200" s="9">
        <f>SUM('на 01.12.2020'!H203)</f>
        <v>55</v>
      </c>
      <c r="I200" s="137">
        <f t="shared" si="6"/>
        <v>1171.5</v>
      </c>
      <c r="J200" s="5">
        <f>SUM('на 01.12.2020'!J203)</f>
        <v>1171.5</v>
      </c>
      <c r="K200" s="53"/>
      <c r="L200" s="5" t="s">
        <v>191</v>
      </c>
      <c r="M200" s="89"/>
    </row>
    <row r="201" spans="1:13" ht="13.5" customHeight="1">
      <c r="A201" s="5">
        <v>9</v>
      </c>
      <c r="B201" s="5" t="s">
        <v>179</v>
      </c>
      <c r="C201" s="5">
        <v>1979</v>
      </c>
      <c r="D201" s="5">
        <v>3</v>
      </c>
      <c r="E201" s="5"/>
      <c r="F201" s="5">
        <v>18</v>
      </c>
      <c r="G201" s="5"/>
      <c r="H201" s="9">
        <f>SUM('на 01.12.2020'!H204)</f>
        <v>45</v>
      </c>
      <c r="I201" s="137">
        <f t="shared" si="6"/>
        <v>841</v>
      </c>
      <c r="J201" s="5">
        <f>SUM('на 01.12.2020'!J204)</f>
        <v>841</v>
      </c>
      <c r="K201" s="53"/>
      <c r="L201" s="5" t="s">
        <v>191</v>
      </c>
      <c r="M201" s="89"/>
    </row>
    <row r="202" spans="1:13" ht="13.5" customHeight="1">
      <c r="A202" s="5">
        <v>10</v>
      </c>
      <c r="B202" s="5" t="s">
        <v>180</v>
      </c>
      <c r="C202" s="5">
        <v>1979</v>
      </c>
      <c r="D202" s="5">
        <v>3</v>
      </c>
      <c r="E202" s="5"/>
      <c r="F202" s="5">
        <v>18</v>
      </c>
      <c r="G202" s="5"/>
      <c r="H202" s="9">
        <f>SUM('на 01.12.2020'!H205)</f>
        <v>34</v>
      </c>
      <c r="I202" s="137">
        <f t="shared" si="6"/>
        <v>846.2</v>
      </c>
      <c r="J202" s="5">
        <f>SUM('на 01.12.2020'!J205)</f>
        <v>846.2</v>
      </c>
      <c r="K202" s="53"/>
      <c r="L202" s="5" t="s">
        <v>191</v>
      </c>
      <c r="M202" s="89"/>
    </row>
    <row r="203" spans="1:13" ht="13.5" customHeight="1">
      <c r="A203" s="5">
        <v>11</v>
      </c>
      <c r="B203" s="5" t="s">
        <v>181</v>
      </c>
      <c r="C203" s="5">
        <v>1980</v>
      </c>
      <c r="D203" s="5">
        <v>3</v>
      </c>
      <c r="E203" s="5"/>
      <c r="F203" s="5">
        <v>24</v>
      </c>
      <c r="G203" s="5"/>
      <c r="H203" s="9">
        <f>SUM('на 01.12.2020'!H206)</f>
        <v>56</v>
      </c>
      <c r="I203" s="137">
        <f t="shared" si="6"/>
        <v>1155.7</v>
      </c>
      <c r="J203" s="5">
        <f>SUM('на 01.12.2020'!J206)</f>
        <v>1155.7</v>
      </c>
      <c r="K203" s="53"/>
      <c r="L203" s="4"/>
      <c r="M203" s="89"/>
    </row>
    <row r="204" spans="1:14" s="21" customFormat="1" ht="13.5" customHeight="1">
      <c r="A204" s="5">
        <v>12</v>
      </c>
      <c r="B204" s="5" t="s">
        <v>182</v>
      </c>
      <c r="C204" s="5">
        <v>1989</v>
      </c>
      <c r="D204" s="5">
        <v>3</v>
      </c>
      <c r="E204" s="5"/>
      <c r="F204" s="5">
        <v>18</v>
      </c>
      <c r="G204" s="5"/>
      <c r="H204" s="9">
        <f>SUM('на 01.12.2020'!H207)</f>
        <v>47</v>
      </c>
      <c r="I204" s="135">
        <f t="shared" si="6"/>
        <v>935.3</v>
      </c>
      <c r="J204" s="5">
        <f>SUM('на 01.12.2020'!J207)</f>
        <v>935.3</v>
      </c>
      <c r="K204" s="53"/>
      <c r="L204" s="5" t="s">
        <v>191</v>
      </c>
      <c r="M204" s="89"/>
      <c r="N204" s="1"/>
    </row>
    <row r="205" spans="1:13" ht="12.75">
      <c r="A205" s="5"/>
      <c r="B205" s="4" t="s">
        <v>186</v>
      </c>
      <c r="C205" s="4"/>
      <c r="D205" s="4"/>
      <c r="E205" s="4"/>
      <c r="F205" s="4"/>
      <c r="G205" s="4"/>
      <c r="H205" s="9"/>
      <c r="I205" s="4"/>
      <c r="J205" s="4"/>
      <c r="K205" s="52"/>
      <c r="L205" s="5" t="s">
        <v>191</v>
      </c>
      <c r="M205" s="5"/>
    </row>
    <row r="206" spans="1:13" ht="12.75">
      <c r="A206" s="5">
        <v>13</v>
      </c>
      <c r="B206" s="5" t="s">
        <v>188</v>
      </c>
      <c r="C206" s="5"/>
      <c r="D206" s="5">
        <v>2</v>
      </c>
      <c r="E206" s="5"/>
      <c r="F206" s="5">
        <v>18</v>
      </c>
      <c r="G206" s="5"/>
      <c r="H206" s="9">
        <f>SUM('на 01.12.2020'!H209)</f>
        <v>31</v>
      </c>
      <c r="I206" s="135">
        <f t="shared" si="6"/>
        <v>756.9</v>
      </c>
      <c r="J206" s="5">
        <f>SUM('на 01.12.2020'!J209)</f>
        <v>756.9</v>
      </c>
      <c r="K206" s="53"/>
      <c r="L206" s="5" t="s">
        <v>191</v>
      </c>
      <c r="M206" s="89" t="s">
        <v>193</v>
      </c>
    </row>
    <row r="207" spans="1:13" ht="12.75">
      <c r="A207" s="5">
        <v>14</v>
      </c>
      <c r="B207" s="5" t="s">
        <v>187</v>
      </c>
      <c r="C207" s="5"/>
      <c r="D207" s="5">
        <v>2</v>
      </c>
      <c r="E207" s="5"/>
      <c r="F207" s="5">
        <v>18</v>
      </c>
      <c r="G207" s="5"/>
      <c r="H207" s="9">
        <f>SUM('на 01.12.2020'!H210)</f>
        <v>35</v>
      </c>
      <c r="I207" s="135">
        <f t="shared" si="6"/>
        <v>940.1</v>
      </c>
      <c r="J207" s="5">
        <f>SUM('на 01.12.2020'!J210)</f>
        <v>940.1</v>
      </c>
      <c r="K207" s="53"/>
      <c r="L207" s="5" t="s">
        <v>191</v>
      </c>
      <c r="M207" s="89"/>
    </row>
    <row r="208" spans="1:19" s="21" customFormat="1" ht="12.75">
      <c r="A208" s="5">
        <v>15</v>
      </c>
      <c r="B208" s="5" t="s">
        <v>189</v>
      </c>
      <c r="C208" s="5"/>
      <c r="D208" s="5">
        <v>2</v>
      </c>
      <c r="E208" s="5"/>
      <c r="F208" s="5">
        <v>18</v>
      </c>
      <c r="G208" s="5"/>
      <c r="H208" s="9">
        <f>SUM('на 01.12.2020'!H211)</f>
        <v>28</v>
      </c>
      <c r="I208" s="135">
        <f t="shared" si="6"/>
        <v>754.9</v>
      </c>
      <c r="J208" s="5">
        <f>SUM('на 01.12.2020'!J211)</f>
        <v>754.9</v>
      </c>
      <c r="K208" s="53"/>
      <c r="L208" s="5" t="s">
        <v>191</v>
      </c>
      <c r="M208" s="89"/>
      <c r="N208" s="1"/>
      <c r="S208" s="76"/>
    </row>
    <row r="209" spans="1:15" s="21" customFormat="1" ht="24" customHeight="1">
      <c r="A209" s="4">
        <f>SUM(A208)</f>
        <v>15</v>
      </c>
      <c r="B209" s="84" t="s">
        <v>184</v>
      </c>
      <c r="C209" s="85"/>
      <c r="D209" s="85"/>
      <c r="E209" s="86"/>
      <c r="F209" s="4">
        <f>SUM(F206:F208,F193:F204)</f>
        <v>306</v>
      </c>
      <c r="G209" s="4"/>
      <c r="H209" s="4">
        <f>SUM(H206:H208,H193:H204)</f>
        <v>667</v>
      </c>
      <c r="I209" s="4">
        <f>SUM(I206:I208,I193:I204)</f>
        <v>14760.400000000001</v>
      </c>
      <c r="J209" s="4">
        <f>SUM(J206:J208,J193:J204)</f>
        <v>14760.400000000001</v>
      </c>
      <c r="K209" s="4">
        <f>SUM(K206:K208,K193:K204)</f>
        <v>0</v>
      </c>
      <c r="L209" s="4"/>
      <c r="M209" s="4"/>
      <c r="N209" s="80"/>
      <c r="O209" s="48"/>
    </row>
    <row r="210" spans="1:13" s="21" customFormat="1" ht="17.25" customHeight="1">
      <c r="A210" s="28" t="s">
        <v>200</v>
      </c>
      <c r="B210" s="34"/>
      <c r="C210" s="32"/>
      <c r="D210" s="32"/>
      <c r="E210" s="32"/>
      <c r="F210" s="32"/>
      <c r="G210" s="32"/>
      <c r="H210" s="32"/>
      <c r="I210" s="32"/>
      <c r="J210" s="32"/>
      <c r="K210" s="54"/>
      <c r="L210" s="34" t="s">
        <v>206</v>
      </c>
      <c r="M210" s="4"/>
    </row>
    <row r="211" spans="1:13" s="21" customFormat="1" ht="42" customHeight="1">
      <c r="A211" s="9">
        <v>1</v>
      </c>
      <c r="B211" s="39" t="s">
        <v>201</v>
      </c>
      <c r="C211" s="9">
        <v>1982</v>
      </c>
      <c r="D211" s="9">
        <v>2</v>
      </c>
      <c r="E211" s="4"/>
      <c r="F211" s="9">
        <v>18</v>
      </c>
      <c r="G211" s="4"/>
      <c r="H211" s="9">
        <f>SUM('на 01.12.2020'!H215)</f>
        <v>45</v>
      </c>
      <c r="I211" s="135">
        <f>SUM(J211:K211)</f>
        <v>859.4</v>
      </c>
      <c r="J211" s="9">
        <f>SUM('на 01.12.2020'!J215)</f>
        <v>859.4</v>
      </c>
      <c r="K211" s="51"/>
      <c r="L211" s="5" t="s">
        <v>191</v>
      </c>
      <c r="M211" s="96" t="s">
        <v>217</v>
      </c>
    </row>
    <row r="212" spans="1:13" s="21" customFormat="1" ht="42" customHeight="1">
      <c r="A212" s="9">
        <v>2</v>
      </c>
      <c r="B212" s="39" t="s">
        <v>202</v>
      </c>
      <c r="C212" s="9">
        <v>1982</v>
      </c>
      <c r="D212" s="9">
        <v>2</v>
      </c>
      <c r="E212" s="4"/>
      <c r="F212" s="9">
        <v>18</v>
      </c>
      <c r="G212" s="4"/>
      <c r="H212" s="9">
        <f>SUM('на 01.12.2020'!H216)</f>
        <v>48</v>
      </c>
      <c r="I212" s="135">
        <f>SUM(J212:K212)</f>
        <v>841.1</v>
      </c>
      <c r="J212" s="9">
        <f>SUM('на 01.12.2020'!J216)</f>
        <v>841.1</v>
      </c>
      <c r="K212" s="51"/>
      <c r="L212" s="5" t="s">
        <v>191</v>
      </c>
      <c r="M212" s="96"/>
    </row>
    <row r="213" spans="1:13" s="30" customFormat="1" ht="38.25" customHeight="1">
      <c r="A213" s="4">
        <v>2</v>
      </c>
      <c r="B213" s="37" t="s">
        <v>203</v>
      </c>
      <c r="C213" s="4"/>
      <c r="D213" s="4"/>
      <c r="E213" s="4"/>
      <c r="F213" s="4">
        <f>SUM(F211:F212)</f>
        <v>36</v>
      </c>
      <c r="G213" s="4"/>
      <c r="H213" s="4">
        <f>SUM(H211:H212)</f>
        <v>93</v>
      </c>
      <c r="I213" s="4">
        <f>SUM(I211:I212)</f>
        <v>1700.5</v>
      </c>
      <c r="J213" s="4">
        <f>SUM(J211:J212)</f>
        <v>1700.5</v>
      </c>
      <c r="K213" s="52"/>
      <c r="L213" s="4"/>
      <c r="M213" s="96"/>
    </row>
    <row r="214" spans="1:22" ht="18.75" customHeight="1">
      <c r="A214" s="40">
        <f>SUM(A213,A209,A189,A183,A150)</f>
        <v>183</v>
      </c>
      <c r="B214" s="57" t="s">
        <v>232</v>
      </c>
      <c r="C214" s="57"/>
      <c r="D214" s="29"/>
      <c r="E214" s="29"/>
      <c r="F214" s="29">
        <f>SUM(F213,F209,F189,F183,F150)</f>
        <v>3271</v>
      </c>
      <c r="G214" s="29"/>
      <c r="H214" s="40">
        <f>SUM(H213,H209,H189,H183,H150)</f>
        <v>6252</v>
      </c>
      <c r="I214" s="49">
        <f>SUM(I213,I209,I189,I183,I150)</f>
        <v>149725.29000000004</v>
      </c>
      <c r="J214" s="49">
        <f>SUM(J213,J209,J189,J183,J150)</f>
        <v>142664.27000000008</v>
      </c>
      <c r="K214" s="49">
        <f>SUM(K213,K209,K189,K183,K150)</f>
        <v>7061.0199999999995</v>
      </c>
      <c r="L214" s="29"/>
      <c r="M214" s="5"/>
      <c r="N214" s="48"/>
      <c r="O214" s="48"/>
      <c r="P214" s="69"/>
      <c r="Q214" s="69"/>
      <c r="T214" s="48"/>
      <c r="V214" s="48"/>
    </row>
    <row r="215" spans="1:13" s="10" customFormat="1" ht="15">
      <c r="A215" s="60"/>
      <c r="B215" s="112" t="s">
        <v>227</v>
      </c>
      <c r="C215" s="113"/>
      <c r="D215" s="113"/>
      <c r="E215" s="113"/>
      <c r="F215" s="113"/>
      <c r="G215" s="113"/>
      <c r="H215" s="114"/>
      <c r="I215" s="62"/>
      <c r="J215" s="62"/>
      <c r="K215" s="62"/>
      <c r="L215" s="61"/>
      <c r="M215" s="9"/>
    </row>
    <row r="216" spans="1:13" s="10" customFormat="1" ht="34.5" customHeight="1">
      <c r="A216" s="9"/>
      <c r="B216" s="115" t="s">
        <v>247</v>
      </c>
      <c r="C216" s="115"/>
      <c r="D216" s="115"/>
      <c r="E216" s="115"/>
      <c r="F216" s="115"/>
      <c r="G216" s="115"/>
      <c r="H216" s="115"/>
      <c r="I216" s="63">
        <f>SUM(I8:I32,I35:I51,I54:I70,I72:I72,I87:I88,I108:I124,I139:I140,I143:I147)</f>
        <v>64026.52</v>
      </c>
      <c r="J216" s="63">
        <f>SUM(J8:J32,J35:J51,J54:J70,J72:J72,J87:J88,J108:J124,J139:J140,J143:J147)</f>
        <v>59734.56999999999</v>
      </c>
      <c r="K216" s="63">
        <f>SUM(K8:K32,K35:K51,K54:K70,K72:K72,K87:K88,K108:K124,K139:K140,K143:K147)</f>
        <v>4291.95</v>
      </c>
      <c r="L216" s="9"/>
      <c r="M216" s="9"/>
    </row>
    <row r="217" spans="1:13" s="10" customFormat="1" ht="12.75">
      <c r="A217" s="9"/>
      <c r="B217" s="112"/>
      <c r="C217" s="113"/>
      <c r="D217" s="113"/>
      <c r="E217" s="113"/>
      <c r="F217" s="113"/>
      <c r="G217" s="113"/>
      <c r="H217" s="114"/>
      <c r="I217" s="4"/>
      <c r="J217" s="4"/>
      <c r="K217" s="52"/>
      <c r="L217" s="9"/>
      <c r="M217" s="9"/>
    </row>
    <row r="218" spans="1:13" s="10" customFormat="1" ht="12.75" customHeight="1">
      <c r="A218" s="60"/>
      <c r="B218" s="116" t="s">
        <v>222</v>
      </c>
      <c r="C218" s="116"/>
      <c r="D218" s="116"/>
      <c r="E218" s="116"/>
      <c r="F218" s="116"/>
      <c r="G218" s="116"/>
      <c r="H218" s="116"/>
      <c r="I218" s="52">
        <f>SUM(I89:I107)+I189</f>
        <v>5520.3</v>
      </c>
      <c r="J218" s="52">
        <f>SUM(J89:J107)+J189</f>
        <v>5520.3</v>
      </c>
      <c r="K218" s="52">
        <f>SUM(K89:K107)+K189</f>
        <v>0</v>
      </c>
      <c r="L218" s="61"/>
      <c r="M218" s="9"/>
    </row>
    <row r="219" spans="1:13" s="10" customFormat="1" ht="12.75">
      <c r="A219" s="9"/>
      <c r="B219" s="112"/>
      <c r="C219" s="113"/>
      <c r="D219" s="113"/>
      <c r="E219" s="113"/>
      <c r="F219" s="113"/>
      <c r="G219" s="113"/>
      <c r="H219" s="114"/>
      <c r="I219" s="4"/>
      <c r="J219" s="4"/>
      <c r="K219" s="52"/>
      <c r="L219" s="9"/>
      <c r="M219" s="9"/>
    </row>
    <row r="220" spans="1:13" s="10" customFormat="1" ht="12.75" customHeight="1">
      <c r="A220" s="60"/>
      <c r="B220" s="116" t="s">
        <v>223</v>
      </c>
      <c r="C220" s="116"/>
      <c r="D220" s="116"/>
      <c r="E220" s="116"/>
      <c r="F220" s="116"/>
      <c r="G220" s="116"/>
      <c r="H220" s="116"/>
      <c r="I220" s="52">
        <f>SUM(I33:I34,I52:I53,I71,I73:I86,I125:I137,I138,I141:I142,I148:I149,I181)</f>
        <v>49598.27000000001</v>
      </c>
      <c r="J220" s="52">
        <f>SUM(J33:J34,J52:J53,J71,J73:J86,J125:J137,J138,J141:J142,J148:J149,J181)</f>
        <v>46859.100000000006</v>
      </c>
      <c r="K220" s="52">
        <f>SUM(K33:K34,K52:K53,K71,K73:K86,K125:K137,K138,K141:K142,K148:K149,K181)</f>
        <v>2739.17</v>
      </c>
      <c r="L220" s="61"/>
      <c r="M220" s="9"/>
    </row>
    <row r="221" spans="1:13" s="10" customFormat="1" ht="12.75" customHeight="1">
      <c r="A221" s="60"/>
      <c r="B221" s="109"/>
      <c r="C221" s="110"/>
      <c r="D221" s="110"/>
      <c r="E221" s="110"/>
      <c r="F221" s="110"/>
      <c r="G221" s="110"/>
      <c r="H221" s="111"/>
      <c r="I221" s="61"/>
      <c r="J221" s="64"/>
      <c r="K221" s="62"/>
      <c r="L221" s="61"/>
      <c r="M221" s="9"/>
    </row>
    <row r="222" spans="1:13" s="10" customFormat="1" ht="39.75" customHeight="1">
      <c r="A222" s="9"/>
      <c r="B222" s="97" t="s">
        <v>228</v>
      </c>
      <c r="C222" s="97"/>
      <c r="D222" s="97"/>
      <c r="E222" s="97"/>
      <c r="F222" s="97"/>
      <c r="G222" s="97"/>
      <c r="H222" s="97"/>
      <c r="I222" s="63">
        <f>SUM(I163,I167,I175,I180)</f>
        <v>14119.3</v>
      </c>
      <c r="J222" s="63">
        <f>SUM(J163,J167,J175,J180)</f>
        <v>14089.4</v>
      </c>
      <c r="K222" s="63">
        <f>SUM(K163,K167,K175,K180)</f>
        <v>29.9</v>
      </c>
      <c r="L222" s="9"/>
      <c r="M222" s="9"/>
    </row>
    <row r="223" spans="1:13" s="10" customFormat="1" ht="12.75">
      <c r="A223" s="9"/>
      <c r="B223" s="112"/>
      <c r="C223" s="113"/>
      <c r="D223" s="113"/>
      <c r="E223" s="113"/>
      <c r="F223" s="113"/>
      <c r="G223" s="113"/>
      <c r="H223" s="114"/>
      <c r="I223" s="9"/>
      <c r="J223" s="9"/>
      <c r="K223" s="51"/>
      <c r="L223" s="9"/>
      <c r="M223" s="9"/>
    </row>
    <row r="224" spans="1:13" s="10" customFormat="1" ht="12.75" customHeight="1">
      <c r="A224" s="9"/>
      <c r="B224" s="89" t="s">
        <v>248</v>
      </c>
      <c r="C224" s="89"/>
      <c r="D224" s="89"/>
      <c r="E224" s="89"/>
      <c r="F224" s="89"/>
      <c r="G224" s="89"/>
      <c r="H224" s="89"/>
      <c r="I224" s="63">
        <f>SUM(I193:I204,I206:I208)</f>
        <v>14760.4</v>
      </c>
      <c r="J224" s="63">
        <f>SUM(J193:J204,J206:J208)</f>
        <v>14760.4</v>
      </c>
      <c r="K224" s="63">
        <f>SUM(K193:K204,K206:K208)</f>
        <v>0</v>
      </c>
      <c r="L224" s="9"/>
      <c r="M224" s="9"/>
    </row>
    <row r="225" spans="1:13" s="10" customFormat="1" ht="12.75">
      <c r="A225" s="9"/>
      <c r="B225" s="84"/>
      <c r="C225" s="85"/>
      <c r="D225" s="85"/>
      <c r="E225" s="85"/>
      <c r="F225" s="85"/>
      <c r="G225" s="85"/>
      <c r="H225" s="86"/>
      <c r="I225" s="9"/>
      <c r="J225" s="9"/>
      <c r="K225" s="51"/>
      <c r="L225" s="9"/>
      <c r="M225" s="9"/>
    </row>
    <row r="226" spans="1:13" s="10" customFormat="1" ht="24.75" customHeight="1">
      <c r="A226" s="9"/>
      <c r="B226" s="127" t="s">
        <v>217</v>
      </c>
      <c r="C226" s="127"/>
      <c r="D226" s="127"/>
      <c r="E226" s="127"/>
      <c r="F226" s="127"/>
      <c r="G226" s="127"/>
      <c r="H226" s="127"/>
      <c r="I226" s="63">
        <f>SUM(I213)</f>
        <v>1700.5</v>
      </c>
      <c r="J226" s="63">
        <f>SUM(J213)</f>
        <v>1700.5</v>
      </c>
      <c r="K226" s="63">
        <f>SUM(K213)</f>
        <v>0</v>
      </c>
      <c r="L226" s="9"/>
      <c r="M226" s="9"/>
    </row>
    <row r="227" spans="1:13" s="10" customFormat="1" ht="12.75">
      <c r="A227" s="9"/>
      <c r="B227" s="118"/>
      <c r="C227" s="119"/>
      <c r="D227" s="119"/>
      <c r="E227" s="119"/>
      <c r="F227" s="119"/>
      <c r="G227" s="119"/>
      <c r="H227" s="120"/>
      <c r="I227" s="9"/>
      <c r="J227" s="9"/>
      <c r="K227" s="51"/>
      <c r="L227" s="9"/>
      <c r="M227" s="9"/>
    </row>
    <row r="228" spans="1:17" s="30" customFormat="1" ht="25.5" customHeight="1">
      <c r="A228" s="29"/>
      <c r="B228" s="121" t="s">
        <v>231</v>
      </c>
      <c r="C228" s="122"/>
      <c r="D228" s="122"/>
      <c r="E228" s="122"/>
      <c r="F228" s="122"/>
      <c r="G228" s="122"/>
      <c r="H228" s="123"/>
      <c r="I228" s="49">
        <f>SUM(I226,I224,I222,I220,I218,I216)</f>
        <v>149725.29</v>
      </c>
      <c r="J228" s="49">
        <f>SUM(J226,J224,J222,J220,J218,J216)</f>
        <v>142664.27000000002</v>
      </c>
      <c r="K228" s="49">
        <f>SUM(K226,K224,K222,K220,K218,K216)</f>
        <v>7061.02</v>
      </c>
      <c r="L228" s="29"/>
      <c r="M228" s="29"/>
      <c r="N228" s="46"/>
      <c r="O228" s="46"/>
      <c r="Q228" s="79"/>
    </row>
    <row r="229" s="10" customFormat="1" ht="12.75">
      <c r="K229" s="59"/>
    </row>
    <row r="230" spans="2:11" s="10" customFormat="1" ht="12.75" hidden="1">
      <c r="B230" s="10" t="s">
        <v>230</v>
      </c>
      <c r="I230" s="65">
        <f>SUM(I214-I228)</f>
        <v>2.9103830456733704E-11</v>
      </c>
      <c r="J230" s="65">
        <f>SUM(J214-J228)</f>
        <v>5.820766091346741E-11</v>
      </c>
      <c r="K230" s="65">
        <f>SUM(K214-K228)</f>
        <v>-9.094947017729282E-13</v>
      </c>
    </row>
    <row r="231" s="10" customFormat="1" ht="12.75">
      <c r="K231" s="59"/>
    </row>
    <row r="232" s="10" customFormat="1" ht="12.75">
      <c r="K232" s="59"/>
    </row>
    <row r="242" spans="1:2" ht="12.75">
      <c r="A242" s="27" t="s">
        <v>190</v>
      </c>
      <c r="B242" s="27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56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56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56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56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56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2"/>
      <c r="K273" s="56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2"/>
      <c r="K274" s="56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2"/>
      <c r="K275" s="56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2"/>
      <c r="K276" s="56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2"/>
      <c r="K277" s="56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2"/>
      <c r="K278" s="56"/>
      <c r="L278" s="2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2"/>
      <c r="K279" s="56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2"/>
      <c r="K280" s="56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2"/>
      <c r="K281" s="56"/>
      <c r="L281" s="2"/>
    </row>
    <row r="282" spans="1:12" ht="12.75">
      <c r="A282" s="2"/>
      <c r="B282" s="25"/>
      <c r="C282" s="2"/>
      <c r="D282" s="2"/>
      <c r="E282" s="2"/>
      <c r="F282" s="2"/>
      <c r="G282" s="2"/>
      <c r="H282" s="2"/>
      <c r="I282" s="2"/>
      <c r="J282" s="2"/>
      <c r="K282" s="56"/>
      <c r="L282" s="2"/>
    </row>
    <row r="283" spans="1:12" ht="12.75">
      <c r="A283" s="2"/>
      <c r="B283" s="25"/>
      <c r="C283" s="2"/>
      <c r="D283" s="2"/>
      <c r="E283" s="2"/>
      <c r="F283" s="2"/>
      <c r="G283" s="2"/>
      <c r="H283" s="2"/>
      <c r="I283" s="2"/>
      <c r="J283" s="2"/>
      <c r="K283" s="56"/>
      <c r="L283" s="2"/>
    </row>
    <row r="284" spans="1:12" ht="12.75">
      <c r="A284" s="2"/>
      <c r="B284" s="25"/>
      <c r="C284" s="2"/>
      <c r="D284" s="2"/>
      <c r="E284" s="2"/>
      <c r="F284" s="2"/>
      <c r="G284" s="2"/>
      <c r="H284" s="2"/>
      <c r="I284" s="2"/>
      <c r="J284" s="2"/>
      <c r="K284" s="56"/>
      <c r="L284" s="2"/>
    </row>
  </sheetData>
  <sheetProtection/>
  <mergeCells count="58">
    <mergeCell ref="A3:A5"/>
    <mergeCell ref="M73:M80"/>
    <mergeCell ref="M81:M86"/>
    <mergeCell ref="M108:M121"/>
    <mergeCell ref="M122:M124"/>
    <mergeCell ref="I3:K3"/>
    <mergeCell ref="I4:I5"/>
    <mergeCell ref="J4:K4"/>
    <mergeCell ref="M33:M34"/>
    <mergeCell ref="B227:H227"/>
    <mergeCell ref="B228:H228"/>
    <mergeCell ref="M164:M180"/>
    <mergeCell ref="M152:M163"/>
    <mergeCell ref="B220:H220"/>
    <mergeCell ref="B222:H222"/>
    <mergeCell ref="B224:H224"/>
    <mergeCell ref="B226:H226"/>
    <mergeCell ref="B189:D189"/>
    <mergeCell ref="B219:H219"/>
    <mergeCell ref="B221:H221"/>
    <mergeCell ref="B223:H223"/>
    <mergeCell ref="B225:H225"/>
    <mergeCell ref="B216:H216"/>
    <mergeCell ref="B218:H218"/>
    <mergeCell ref="M8:M32"/>
    <mergeCell ref="B215:H215"/>
    <mergeCell ref="B217:H217"/>
    <mergeCell ref="A151:K151"/>
    <mergeCell ref="B183:E183"/>
    <mergeCell ref="A191:K191"/>
    <mergeCell ref="A185:K185"/>
    <mergeCell ref="B3:B5"/>
    <mergeCell ref="E3:E5"/>
    <mergeCell ref="F3:F5"/>
    <mergeCell ref="G3:G5"/>
    <mergeCell ref="H3:H5"/>
    <mergeCell ref="C3:C5"/>
    <mergeCell ref="D3:D5"/>
    <mergeCell ref="B7:K7"/>
    <mergeCell ref="M143:M147"/>
    <mergeCell ref="M211:M213"/>
    <mergeCell ref="M54:M70"/>
    <mergeCell ref="M87:M88"/>
    <mergeCell ref="M139:M140"/>
    <mergeCell ref="M141:M142"/>
    <mergeCell ref="M148:M149"/>
    <mergeCell ref="M192:M204"/>
    <mergeCell ref="M125:M138"/>
    <mergeCell ref="A1:M1"/>
    <mergeCell ref="B209:E209"/>
    <mergeCell ref="L3:L5"/>
    <mergeCell ref="M89:M107"/>
    <mergeCell ref="M206:M208"/>
    <mergeCell ref="M35:M43"/>
    <mergeCell ref="M3:M5"/>
    <mergeCell ref="M44:M51"/>
    <mergeCell ref="M52:M53"/>
    <mergeCell ref="M187:M188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1" customWidth="1"/>
    <col min="11" max="11" width="9.57421875" style="48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10.7109375" style="1" bestFit="1" customWidth="1"/>
    <col min="35" max="35" width="11.421875" style="1" bestFit="1" customWidth="1"/>
    <col min="36" max="36" width="9.57421875" style="1" bestFit="1" customWidth="1"/>
    <col min="37" max="37" width="10.7109375" style="1" bestFit="1" customWidth="1"/>
    <col min="38" max="38" width="11.421875" style="1" bestFit="1" customWidth="1"/>
    <col min="39" max="16384" width="9.140625" style="1" customWidth="1"/>
  </cols>
  <sheetData>
    <row r="1" spans="1:27" ht="31.5" customHeight="1">
      <c r="A1" s="83" t="s">
        <v>252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3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ht="12.75" customHeight="1">
      <c r="A3" s="131" t="s">
        <v>194</v>
      </c>
      <c r="B3" s="105" t="s">
        <v>195</v>
      </c>
      <c r="C3" s="105" t="s">
        <v>224</v>
      </c>
      <c r="D3" s="106" t="s">
        <v>210</v>
      </c>
      <c r="E3" s="106" t="s">
        <v>216</v>
      </c>
      <c r="F3" s="106" t="s">
        <v>196</v>
      </c>
      <c r="G3" s="106" t="s">
        <v>214</v>
      </c>
      <c r="H3" s="106" t="s">
        <v>220</v>
      </c>
      <c r="I3" s="105" t="s">
        <v>205</v>
      </c>
      <c r="J3" s="87"/>
      <c r="K3" s="87"/>
      <c r="L3" s="87" t="s">
        <v>192</v>
      </c>
      <c r="M3" s="97" t="s">
        <v>235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2.75">
      <c r="A4" s="131"/>
      <c r="B4" s="105"/>
      <c r="C4" s="87"/>
      <c r="D4" s="106"/>
      <c r="E4" s="106"/>
      <c r="F4" s="107"/>
      <c r="G4" s="106"/>
      <c r="H4" s="106"/>
      <c r="I4" s="131" t="s">
        <v>211</v>
      </c>
      <c r="J4" s="87" t="s">
        <v>207</v>
      </c>
      <c r="K4" s="87"/>
      <c r="L4" s="8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9" ht="56.25" customHeight="1">
      <c r="A5" s="131"/>
      <c r="B5" s="105"/>
      <c r="C5" s="87"/>
      <c r="D5" s="106"/>
      <c r="E5" s="106"/>
      <c r="F5" s="107"/>
      <c r="G5" s="106"/>
      <c r="H5" s="106"/>
      <c r="I5" s="131"/>
      <c r="J5" s="67" t="s">
        <v>212</v>
      </c>
      <c r="K5" s="68" t="s">
        <v>213</v>
      </c>
      <c r="L5" s="87"/>
      <c r="M5" s="39" t="s">
        <v>237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236</v>
      </c>
      <c r="AC5" s="73" t="s">
        <v>238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08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35" t="s">
        <v>199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191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4"/>
    </row>
    <row r="9" spans="1:30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51">SUM(J9:K9)</f>
        <v>113.9</v>
      </c>
      <c r="J9" s="22">
        <v>113.9</v>
      </c>
      <c r="K9" s="22">
        <v>0</v>
      </c>
      <c r="L9" s="5" t="s">
        <v>191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4"/>
    </row>
    <row r="10" spans="1:30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191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4"/>
    </row>
    <row r="11" spans="1:30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12</v>
      </c>
      <c r="I11" s="8">
        <f t="shared" si="0"/>
        <v>154.3</v>
      </c>
      <c r="J11" s="22">
        <v>154.3</v>
      </c>
      <c r="K11" s="22">
        <v>0</v>
      </c>
      <c r="L11" s="5" t="s">
        <v>191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4"/>
    </row>
    <row r="12" spans="1:30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191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6"/>
      <c r="AC12" s="1">
        <v>71.1</v>
      </c>
      <c r="AD12" s="74"/>
    </row>
    <row r="13" spans="1:30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35</v>
      </c>
      <c r="I13" s="8">
        <f t="shared" si="0"/>
        <v>713.9</v>
      </c>
      <c r="J13" s="22">
        <v>713.9</v>
      </c>
      <c r="K13" s="22">
        <v>0</v>
      </c>
      <c r="L13" s="5" t="s">
        <v>191</v>
      </c>
      <c r="M13" s="36">
        <v>86.1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3">
        <f aca="true" t="shared" si="1" ref="AA13:AA48">SUM(M13)+AC13</f>
        <v>440.4</v>
      </c>
      <c r="AC13" s="1">
        <v>354.3</v>
      </c>
      <c r="AD13" s="74"/>
    </row>
    <row r="14" spans="1:30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280.6</v>
      </c>
      <c r="J14" s="22">
        <v>280.6</v>
      </c>
      <c r="K14" s="22">
        <v>0</v>
      </c>
      <c r="L14" s="5" t="s">
        <v>191</v>
      </c>
      <c r="M14" s="36">
        <v>30.4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3">
        <f t="shared" si="1"/>
        <v>170.70000000000002</v>
      </c>
      <c r="AC14" s="1">
        <v>140.3</v>
      </c>
      <c r="AD14" s="74"/>
    </row>
    <row r="15" spans="1:30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44</v>
      </c>
      <c r="I15" s="22">
        <f t="shared" si="0"/>
        <v>1313.53</v>
      </c>
      <c r="J15" s="22">
        <v>1313.53</v>
      </c>
      <c r="K15" s="22">
        <v>0</v>
      </c>
      <c r="L15" s="5" t="s">
        <v>191</v>
      </c>
      <c r="M15" s="36">
        <v>193.5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3">
        <f t="shared" si="1"/>
        <v>1073.76</v>
      </c>
      <c r="AC15" s="1">
        <v>880.26</v>
      </c>
      <c r="AD15" s="74"/>
    </row>
    <row r="16" spans="1:30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191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3"/>
      <c r="AC16" s="1">
        <v>79.2</v>
      </c>
      <c r="AD16" s="74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0</v>
      </c>
      <c r="I17" s="8">
        <f t="shared" si="0"/>
        <v>91.4</v>
      </c>
      <c r="J17" s="22">
        <v>91.4</v>
      </c>
      <c r="K17" s="22">
        <v>0</v>
      </c>
      <c r="L17" s="5" t="s">
        <v>191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3"/>
      <c r="AC17" s="1">
        <v>91.4</v>
      </c>
      <c r="AD17" s="74"/>
    </row>
    <row r="18" spans="1:30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82.7</v>
      </c>
      <c r="J18" s="22">
        <v>82.7</v>
      </c>
      <c r="K18" s="22">
        <v>0</v>
      </c>
      <c r="L18" s="5" t="s">
        <v>191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3"/>
      <c r="AC18" s="1">
        <v>83</v>
      </c>
      <c r="AD18" s="74"/>
    </row>
    <row r="19" spans="1:30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89.7</v>
      </c>
      <c r="J19" s="22">
        <v>89.7</v>
      </c>
      <c r="K19" s="22">
        <v>0</v>
      </c>
      <c r="L19" s="5" t="s">
        <v>191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3"/>
      <c r="AC19" s="1">
        <v>92.2</v>
      </c>
      <c r="AD19" s="74"/>
    </row>
    <row r="20" spans="1:30" ht="12" customHeight="1">
      <c r="A20" s="7">
        <v>13</v>
      </c>
      <c r="B20" s="7" t="s">
        <v>59</v>
      </c>
      <c r="C20" s="7">
        <v>1935</v>
      </c>
      <c r="D20" s="7">
        <v>1</v>
      </c>
      <c r="E20" s="7">
        <v>0</v>
      </c>
      <c r="F20" s="7">
        <v>2</v>
      </c>
      <c r="G20" s="7">
        <v>6</v>
      </c>
      <c r="H20" s="7">
        <v>6</v>
      </c>
      <c r="I20" s="8">
        <f t="shared" si="0"/>
        <v>133.1</v>
      </c>
      <c r="J20" s="22">
        <v>133.1</v>
      </c>
      <c r="K20" s="22">
        <v>0</v>
      </c>
      <c r="L20" s="5" t="s">
        <v>191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3"/>
      <c r="AC20" s="1">
        <v>133.2</v>
      </c>
      <c r="AD20" s="74"/>
    </row>
    <row r="21" spans="1:30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191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3"/>
      <c r="AC21" s="1">
        <v>93.4</v>
      </c>
      <c r="AD21" s="74"/>
    </row>
    <row r="22" spans="1:30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6</v>
      </c>
      <c r="I22" s="8">
        <f t="shared" si="0"/>
        <v>104.6</v>
      </c>
      <c r="J22" s="22">
        <v>104.6</v>
      </c>
      <c r="K22" s="22">
        <v>0</v>
      </c>
      <c r="L22" s="5" t="s">
        <v>191</v>
      </c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3"/>
      <c r="AC22" s="10">
        <v>104.6</v>
      </c>
      <c r="AD22" s="74"/>
    </row>
    <row r="23" spans="1:30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191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3"/>
      <c r="AC23" s="1">
        <v>90.8</v>
      </c>
      <c r="AD23" s="74"/>
    </row>
    <row r="24" spans="1:30" ht="12" customHeight="1">
      <c r="A24" s="7">
        <v>17</v>
      </c>
      <c r="B24" s="11" t="s">
        <v>166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4</v>
      </c>
      <c r="I24" s="8">
        <f t="shared" si="0"/>
        <v>184.8</v>
      </c>
      <c r="J24" s="81">
        <v>184.8</v>
      </c>
      <c r="K24" s="22">
        <v>0</v>
      </c>
      <c r="L24" s="5" t="s">
        <v>191</v>
      </c>
      <c r="M24" s="36">
        <v>22.5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3">
        <f t="shared" si="1"/>
        <v>114.9</v>
      </c>
      <c r="AC24" s="1">
        <v>92.4</v>
      </c>
      <c r="AD24" s="74"/>
    </row>
    <row r="25" spans="1:30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191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3"/>
      <c r="AC25" s="1">
        <v>99.7</v>
      </c>
      <c r="AD25" s="74"/>
    </row>
    <row r="26" spans="1:30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7</v>
      </c>
      <c r="I26" s="8">
        <f t="shared" si="0"/>
        <v>81</v>
      </c>
      <c r="J26" s="22">
        <v>81</v>
      </c>
      <c r="K26" s="22">
        <v>0</v>
      </c>
      <c r="L26" s="5" t="s">
        <v>191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3"/>
      <c r="AC26" s="1">
        <v>81</v>
      </c>
      <c r="AD26" s="74"/>
    </row>
    <row r="27" spans="1:30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191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3"/>
      <c r="AC27" s="1">
        <v>63.8</v>
      </c>
      <c r="AD27" s="74"/>
    </row>
    <row r="28" spans="1:30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4</v>
      </c>
      <c r="I28" s="8">
        <f t="shared" si="0"/>
        <v>82.6</v>
      </c>
      <c r="J28" s="22">
        <v>82.6</v>
      </c>
      <c r="K28" s="22">
        <v>0</v>
      </c>
      <c r="L28" s="5" t="s">
        <v>191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3"/>
      <c r="AC28" s="1">
        <v>82.6</v>
      </c>
      <c r="AD28" s="74"/>
    </row>
    <row r="29" spans="1:30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191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3"/>
      <c r="AC29" s="1">
        <v>81.2</v>
      </c>
      <c r="AD29" s="74"/>
    </row>
    <row r="30" spans="1:30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191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3"/>
      <c r="AC30" s="1">
        <v>81.7</v>
      </c>
      <c r="AD30" s="74"/>
    </row>
    <row r="31" spans="1:30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191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3"/>
      <c r="AC31" s="1">
        <v>126.1</v>
      </c>
      <c r="AD31" s="74"/>
    </row>
    <row r="32" spans="1:30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45</v>
      </c>
      <c r="I32" s="8">
        <f t="shared" si="0"/>
        <v>1205.9</v>
      </c>
      <c r="J32" s="22">
        <v>923.6</v>
      </c>
      <c r="K32" s="22">
        <v>282.3</v>
      </c>
      <c r="L32" s="5" t="s">
        <v>191</v>
      </c>
      <c r="M32" s="36">
        <v>118.3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>
        <f t="shared" si="1"/>
        <v>925.3</v>
      </c>
      <c r="AC32" s="1">
        <v>807</v>
      </c>
      <c r="AD32" s="74"/>
    </row>
    <row r="33" spans="1:30" ht="12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v>298</v>
      </c>
      <c r="I33" s="8">
        <f t="shared" si="0"/>
        <v>7671.900000000001</v>
      </c>
      <c r="J33" s="22">
        <v>7347.8</v>
      </c>
      <c r="K33" s="22">
        <v>324.1</v>
      </c>
      <c r="L33" s="35" t="s">
        <v>197</v>
      </c>
      <c r="M33" s="36">
        <v>838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>
        <f t="shared" si="1"/>
        <v>2372.08</v>
      </c>
      <c r="AC33" s="1">
        <v>1534.08</v>
      </c>
      <c r="AD33" s="74"/>
    </row>
    <row r="34" spans="1:30" ht="12" customHeight="1">
      <c r="A34" s="7">
        <v>27</v>
      </c>
      <c r="B34" s="7" t="s">
        <v>218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v>23</v>
      </c>
      <c r="I34" s="8">
        <f t="shared" si="0"/>
        <v>1031.2</v>
      </c>
      <c r="J34" s="22">
        <v>641.4</v>
      </c>
      <c r="K34" s="22">
        <v>389.8</v>
      </c>
      <c r="L34" s="35"/>
      <c r="M34" s="36">
        <v>133.8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>
        <f t="shared" si="1"/>
        <v>477.1</v>
      </c>
      <c r="AC34" s="1">
        <v>343.3</v>
      </c>
      <c r="AD34" s="74"/>
    </row>
    <row r="35" spans="1:30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v>10</v>
      </c>
      <c r="I35" s="8">
        <f t="shared" si="0"/>
        <v>176.7</v>
      </c>
      <c r="J35" s="22">
        <v>176.7</v>
      </c>
      <c r="K35" s="22">
        <v>0</v>
      </c>
      <c r="L35" s="5" t="s">
        <v>191</v>
      </c>
      <c r="M35" s="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/>
      <c r="AC35" s="1">
        <v>177.9</v>
      </c>
      <c r="AD35" s="74"/>
    </row>
    <row r="36" spans="1:30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v>35</v>
      </c>
      <c r="I36" s="8">
        <f t="shared" si="0"/>
        <v>715</v>
      </c>
      <c r="J36" s="22">
        <v>715</v>
      </c>
      <c r="K36" s="22">
        <v>0</v>
      </c>
      <c r="L36" s="5" t="s">
        <v>191</v>
      </c>
      <c r="M36" s="36">
        <v>80.7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>
        <f t="shared" si="1"/>
        <v>318.2</v>
      </c>
      <c r="AC36" s="1">
        <v>237.5</v>
      </c>
      <c r="AD36" s="74"/>
    </row>
    <row r="37" spans="1:36" ht="12" customHeight="1">
      <c r="A37" s="7">
        <v>30</v>
      </c>
      <c r="B37" s="7" t="s">
        <v>169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v>78</v>
      </c>
      <c r="I37" s="8">
        <f t="shared" si="0"/>
        <v>3268.3</v>
      </c>
      <c r="J37" s="22">
        <v>1538.6</v>
      </c>
      <c r="K37" s="22">
        <v>1729.7</v>
      </c>
      <c r="L37" s="5" t="s">
        <v>191</v>
      </c>
      <c r="M37" s="36">
        <v>249.1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>
        <f t="shared" si="1"/>
        <v>761.6</v>
      </c>
      <c r="AC37" s="1">
        <v>512.5</v>
      </c>
      <c r="AD37" s="74"/>
      <c r="AE37" s="1">
        <v>1729.7</v>
      </c>
      <c r="AJ37" s="48"/>
    </row>
    <row r="38" spans="1:30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v>16</v>
      </c>
      <c r="I38" s="8">
        <f t="shared" si="0"/>
        <v>568.9</v>
      </c>
      <c r="J38" s="22">
        <v>568.9</v>
      </c>
      <c r="K38" s="22">
        <v>0</v>
      </c>
      <c r="L38" s="5" t="s">
        <v>191</v>
      </c>
      <c r="M38" s="36">
        <v>47.6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>
        <f t="shared" si="1"/>
        <v>332.1</v>
      </c>
      <c r="AC38" s="1">
        <v>284.5</v>
      </c>
      <c r="AD38" s="74"/>
    </row>
    <row r="39" spans="1:30" ht="12" customHeight="1">
      <c r="A39" s="7">
        <v>32</v>
      </c>
      <c r="B39" s="7" t="s">
        <v>75</v>
      </c>
      <c r="C39" s="7">
        <v>1905</v>
      </c>
      <c r="D39" s="7">
        <v>2</v>
      </c>
      <c r="E39" s="7">
        <v>0</v>
      </c>
      <c r="F39" s="7">
        <v>12</v>
      </c>
      <c r="G39" s="7">
        <v>20</v>
      </c>
      <c r="H39" s="7">
        <v>21</v>
      </c>
      <c r="I39" s="8">
        <f t="shared" si="0"/>
        <v>436.3</v>
      </c>
      <c r="J39" s="22">
        <v>436.3</v>
      </c>
      <c r="K39" s="22">
        <v>0</v>
      </c>
      <c r="L39" s="5" t="s">
        <v>191</v>
      </c>
      <c r="M39" s="36">
        <v>48.6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>
        <f t="shared" si="1"/>
        <v>266.8</v>
      </c>
      <c r="AC39" s="1">
        <v>218.2</v>
      </c>
      <c r="AD39" s="74"/>
    </row>
    <row r="40" spans="1:30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v>22</v>
      </c>
      <c r="I40" s="8">
        <f t="shared" si="0"/>
        <v>561.9</v>
      </c>
      <c r="J40" s="22">
        <v>561.9</v>
      </c>
      <c r="K40" s="22">
        <v>0</v>
      </c>
      <c r="L40" s="5" t="s">
        <v>191</v>
      </c>
      <c r="M40" s="36">
        <v>45.7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>
        <f t="shared" si="1"/>
        <v>326.7</v>
      </c>
      <c r="AC40" s="1">
        <v>281</v>
      </c>
      <c r="AD40" s="74"/>
    </row>
    <row r="41" spans="1:30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v>29</v>
      </c>
      <c r="I41" s="8">
        <f t="shared" si="0"/>
        <v>568.8</v>
      </c>
      <c r="J41" s="22">
        <v>568.8</v>
      </c>
      <c r="K41" s="22">
        <v>0</v>
      </c>
      <c r="L41" s="5" t="s">
        <v>191</v>
      </c>
      <c r="M41" s="36">
        <v>47.1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3">
        <f t="shared" si="1"/>
        <v>332.90000000000003</v>
      </c>
      <c r="AC41" s="1">
        <v>285.8</v>
      </c>
      <c r="AD41" s="74"/>
    </row>
    <row r="42" spans="1:30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12">
        <v>34</v>
      </c>
      <c r="I42" s="8">
        <f t="shared" si="0"/>
        <v>560.2</v>
      </c>
      <c r="J42" s="22">
        <v>560.2</v>
      </c>
      <c r="K42" s="22">
        <v>0</v>
      </c>
      <c r="L42" s="5" t="s">
        <v>191</v>
      </c>
      <c r="M42" s="36">
        <v>51.7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3">
        <f t="shared" si="1"/>
        <v>331.7</v>
      </c>
      <c r="AC42" s="1">
        <v>280</v>
      </c>
      <c r="AD42" s="74"/>
    </row>
    <row r="43" spans="1:30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12">
        <v>23</v>
      </c>
      <c r="I43" s="8">
        <f t="shared" si="0"/>
        <v>558.9</v>
      </c>
      <c r="J43" s="22">
        <v>558.9</v>
      </c>
      <c r="K43" s="22">
        <v>0</v>
      </c>
      <c r="L43" s="5" t="s">
        <v>191</v>
      </c>
      <c r="M43" s="36">
        <v>46.3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3">
        <f t="shared" si="1"/>
        <v>327</v>
      </c>
      <c r="AC43" s="1">
        <v>280.7</v>
      </c>
      <c r="AD43" s="74"/>
    </row>
    <row r="44" spans="1:30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v>19</v>
      </c>
      <c r="I44" s="8">
        <f t="shared" si="0"/>
        <v>558.5</v>
      </c>
      <c r="J44" s="22">
        <v>558.5</v>
      </c>
      <c r="K44" s="22">
        <v>0</v>
      </c>
      <c r="L44" s="5" t="s">
        <v>191</v>
      </c>
      <c r="M44" s="36">
        <v>45.2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>
        <f t="shared" si="1"/>
        <v>324.09999999999997</v>
      </c>
      <c r="AC44" s="1">
        <v>278.9</v>
      </c>
      <c r="AD44" s="74"/>
    </row>
    <row r="45" spans="1:30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v>15</v>
      </c>
      <c r="I45" s="8">
        <f t="shared" si="0"/>
        <v>274.2</v>
      </c>
      <c r="J45" s="22">
        <v>274.2</v>
      </c>
      <c r="K45" s="22">
        <v>0</v>
      </c>
      <c r="L45" s="5" t="s">
        <v>191</v>
      </c>
      <c r="M45" s="36">
        <v>22.5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>
        <f t="shared" si="1"/>
        <v>159.7</v>
      </c>
      <c r="AC45" s="1">
        <v>137.2</v>
      </c>
      <c r="AD45" s="74"/>
    </row>
    <row r="46" spans="1:30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v>24</v>
      </c>
      <c r="I46" s="8">
        <f t="shared" si="0"/>
        <v>555.9</v>
      </c>
      <c r="J46" s="22">
        <v>555.9</v>
      </c>
      <c r="K46" s="22">
        <v>0</v>
      </c>
      <c r="L46" s="5" t="s">
        <v>191</v>
      </c>
      <c r="M46" s="36">
        <v>46.3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>
        <f t="shared" si="1"/>
        <v>324.3</v>
      </c>
      <c r="AC46" s="1">
        <v>278</v>
      </c>
      <c r="AD46" s="74"/>
    </row>
    <row r="47" spans="1:30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v>65</v>
      </c>
      <c r="I47" s="8">
        <f t="shared" si="0"/>
        <v>1531</v>
      </c>
      <c r="J47" s="22">
        <v>1531</v>
      </c>
      <c r="K47" s="22">
        <v>0</v>
      </c>
      <c r="L47" s="5" t="s">
        <v>191</v>
      </c>
      <c r="M47" s="36">
        <v>108.6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3">
        <f t="shared" si="1"/>
        <v>619.5</v>
      </c>
      <c r="AC47" s="1">
        <v>510.9</v>
      </c>
      <c r="AD47" s="74"/>
    </row>
    <row r="48" spans="1:30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v>50</v>
      </c>
      <c r="I48" s="8">
        <f t="shared" si="0"/>
        <v>1546</v>
      </c>
      <c r="J48" s="22">
        <v>1503</v>
      </c>
      <c r="K48" s="22">
        <v>43</v>
      </c>
      <c r="L48" s="5" t="s">
        <v>191</v>
      </c>
      <c r="M48" s="36">
        <v>108.6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3">
        <f t="shared" si="1"/>
        <v>1140.1999999999998</v>
      </c>
      <c r="AC48" s="1">
        <v>1031.6</v>
      </c>
      <c r="AD48" s="74"/>
    </row>
    <row r="49" spans="1:30" ht="12" customHeight="1">
      <c r="A49" s="7">
        <v>42</v>
      </c>
      <c r="B49" s="7" t="s">
        <v>85</v>
      </c>
      <c r="C49" s="7">
        <v>1968</v>
      </c>
      <c r="D49" s="12">
        <v>1</v>
      </c>
      <c r="E49" s="7">
        <v>0</v>
      </c>
      <c r="F49" s="7">
        <v>4</v>
      </c>
      <c r="G49" s="7">
        <v>8</v>
      </c>
      <c r="H49" s="7">
        <v>10</v>
      </c>
      <c r="I49" s="8">
        <f t="shared" si="0"/>
        <v>180.7</v>
      </c>
      <c r="J49" s="22">
        <v>180.7</v>
      </c>
      <c r="K49" s="22">
        <v>0</v>
      </c>
      <c r="L49" s="5" t="s">
        <v>191</v>
      </c>
      <c r="M49" s="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3"/>
      <c r="AC49" s="1">
        <v>180.7</v>
      </c>
      <c r="AD49" s="74"/>
    </row>
    <row r="50" spans="1:30" ht="12" customHeight="1">
      <c r="A50" s="7">
        <v>43</v>
      </c>
      <c r="B50" s="7" t="s">
        <v>86</v>
      </c>
      <c r="C50" s="7">
        <v>1917</v>
      </c>
      <c r="D50" s="7">
        <v>2</v>
      </c>
      <c r="E50" s="7">
        <v>1</v>
      </c>
      <c r="F50" s="7">
        <v>4</v>
      </c>
      <c r="G50" s="7">
        <v>8</v>
      </c>
      <c r="H50" s="7">
        <v>8</v>
      </c>
      <c r="I50" s="8">
        <f t="shared" si="0"/>
        <v>213</v>
      </c>
      <c r="J50" s="22">
        <v>213</v>
      </c>
      <c r="K50" s="22">
        <v>0</v>
      </c>
      <c r="L50" s="5" t="s">
        <v>191</v>
      </c>
      <c r="M50" s="3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3">
        <v>47.5</v>
      </c>
      <c r="AC50" s="1">
        <v>213</v>
      </c>
      <c r="AD50" s="74"/>
    </row>
    <row r="51" spans="1:30" ht="12" customHeight="1">
      <c r="A51" s="7">
        <v>44</v>
      </c>
      <c r="B51" s="7" t="s">
        <v>87</v>
      </c>
      <c r="C51" s="7">
        <v>1917</v>
      </c>
      <c r="D51" s="7">
        <v>1</v>
      </c>
      <c r="E51" s="7">
        <v>2</v>
      </c>
      <c r="F51" s="7">
        <v>5</v>
      </c>
      <c r="G51" s="7">
        <v>6</v>
      </c>
      <c r="H51" s="7">
        <v>13</v>
      </c>
      <c r="I51" s="8">
        <f t="shared" si="0"/>
        <v>151.6</v>
      </c>
      <c r="J51" s="22">
        <v>151.6</v>
      </c>
      <c r="K51" s="22">
        <v>0</v>
      </c>
      <c r="L51" s="5" t="s">
        <v>191</v>
      </c>
      <c r="M51" s="3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3"/>
      <c r="AC51" s="1">
        <v>151.6</v>
      </c>
      <c r="AD51" s="74"/>
    </row>
    <row r="52" spans="1:30" ht="12" customHeight="1">
      <c r="A52" s="7">
        <v>45</v>
      </c>
      <c r="B52" s="7" t="s">
        <v>88</v>
      </c>
      <c r="C52" s="7">
        <v>1988</v>
      </c>
      <c r="D52" s="7">
        <v>5</v>
      </c>
      <c r="E52" s="7">
        <v>3</v>
      </c>
      <c r="F52" s="7">
        <v>60</v>
      </c>
      <c r="G52" s="7">
        <v>132</v>
      </c>
      <c r="H52" s="7">
        <v>139</v>
      </c>
      <c r="I52" s="8">
        <f aca="true" t="shared" si="2" ref="I52:I103">SUM(J52:K52)</f>
        <v>3255.6</v>
      </c>
      <c r="J52" s="22">
        <v>3255.6</v>
      </c>
      <c r="K52" s="22">
        <v>0</v>
      </c>
      <c r="L52" s="35" t="s">
        <v>197</v>
      </c>
      <c r="M52" s="36">
        <v>448.7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3">
        <f aca="true" t="shared" si="3" ref="AA52:AA93">SUM(M52)+AC52</f>
        <v>1100.3</v>
      </c>
      <c r="AC52" s="1">
        <v>651.6</v>
      </c>
      <c r="AD52" s="74"/>
    </row>
    <row r="53" spans="1:30" ht="12" customHeight="1">
      <c r="A53" s="7">
        <v>46</v>
      </c>
      <c r="B53" s="7" t="s">
        <v>89</v>
      </c>
      <c r="C53" s="7">
        <v>1988</v>
      </c>
      <c r="D53" s="7">
        <v>5</v>
      </c>
      <c r="E53" s="7">
        <v>2</v>
      </c>
      <c r="F53" s="7">
        <v>30</v>
      </c>
      <c r="G53" s="7">
        <v>60</v>
      </c>
      <c r="H53" s="7">
        <v>61</v>
      </c>
      <c r="I53" s="22">
        <f t="shared" si="2"/>
        <v>1928.4700000000003</v>
      </c>
      <c r="J53" s="22">
        <v>1378.4</v>
      </c>
      <c r="K53" s="22">
        <v>550.07</v>
      </c>
      <c r="L53" s="5" t="s">
        <v>191</v>
      </c>
      <c r="M53" s="36">
        <v>176.5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3">
        <f t="shared" si="3"/>
        <v>562.31</v>
      </c>
      <c r="AC53" s="1">
        <v>385.81</v>
      </c>
      <c r="AD53" s="74"/>
    </row>
    <row r="54" spans="1:30" ht="12" customHeight="1">
      <c r="A54" s="7">
        <v>47</v>
      </c>
      <c r="B54" s="7" t="s">
        <v>90</v>
      </c>
      <c r="C54" s="7">
        <v>1955</v>
      </c>
      <c r="D54" s="7">
        <v>2</v>
      </c>
      <c r="E54" s="7">
        <v>3</v>
      </c>
      <c r="F54" s="7">
        <v>16</v>
      </c>
      <c r="G54" s="7">
        <v>38</v>
      </c>
      <c r="H54" s="7">
        <v>26</v>
      </c>
      <c r="I54" s="8">
        <f t="shared" si="2"/>
        <v>753.5</v>
      </c>
      <c r="J54" s="22">
        <v>572</v>
      </c>
      <c r="K54" s="22">
        <v>181.5</v>
      </c>
      <c r="L54" s="35" t="s">
        <v>199</v>
      </c>
      <c r="M54" s="36">
        <v>81.8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3">
        <f t="shared" si="3"/>
        <v>437</v>
      </c>
      <c r="AC54" s="1">
        <v>355.2</v>
      </c>
      <c r="AD54" s="74"/>
    </row>
    <row r="55" spans="1:30" ht="12" customHeight="1">
      <c r="A55" s="7">
        <v>48</v>
      </c>
      <c r="B55" s="7" t="s">
        <v>91</v>
      </c>
      <c r="C55" s="7">
        <v>1955</v>
      </c>
      <c r="D55" s="7">
        <v>2</v>
      </c>
      <c r="E55" s="7">
        <v>2</v>
      </c>
      <c r="F55" s="7">
        <v>12</v>
      </c>
      <c r="G55" s="7">
        <v>24</v>
      </c>
      <c r="H55" s="7">
        <v>21</v>
      </c>
      <c r="I55" s="8">
        <f t="shared" si="2"/>
        <v>572.5</v>
      </c>
      <c r="J55" s="22">
        <v>511.9</v>
      </c>
      <c r="K55" s="22">
        <v>60.6</v>
      </c>
      <c r="L55" s="5" t="s">
        <v>191</v>
      </c>
      <c r="M55" s="36">
        <v>44.8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3">
        <f t="shared" si="3"/>
        <v>331.3</v>
      </c>
      <c r="AC55" s="1">
        <v>286.5</v>
      </c>
      <c r="AD55" s="74"/>
    </row>
    <row r="56" spans="1:30" ht="12" customHeight="1">
      <c r="A56" s="7">
        <v>49</v>
      </c>
      <c r="B56" s="7" t="s">
        <v>92</v>
      </c>
      <c r="C56" s="7">
        <v>1956</v>
      </c>
      <c r="D56" s="7">
        <v>2</v>
      </c>
      <c r="E56" s="7">
        <v>3</v>
      </c>
      <c r="F56" s="7">
        <v>16</v>
      </c>
      <c r="G56" s="7">
        <v>36</v>
      </c>
      <c r="H56" s="7">
        <v>31</v>
      </c>
      <c r="I56" s="8">
        <f t="shared" si="2"/>
        <v>781.3</v>
      </c>
      <c r="J56" s="22">
        <v>781.3</v>
      </c>
      <c r="K56" s="22">
        <v>0</v>
      </c>
      <c r="L56" s="5" t="s">
        <v>191</v>
      </c>
      <c r="M56" s="36">
        <v>85.3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3">
        <f t="shared" si="3"/>
        <v>476.3</v>
      </c>
      <c r="AC56" s="1">
        <v>391</v>
      </c>
      <c r="AD56" s="74"/>
    </row>
    <row r="57" spans="1:30" ht="12" customHeight="1">
      <c r="A57" s="7">
        <v>50</v>
      </c>
      <c r="B57" s="7" t="s">
        <v>93</v>
      </c>
      <c r="C57" s="7">
        <v>1956</v>
      </c>
      <c r="D57" s="7">
        <v>2</v>
      </c>
      <c r="E57" s="7">
        <v>2</v>
      </c>
      <c r="F57" s="7">
        <v>12</v>
      </c>
      <c r="G57" s="7">
        <v>32</v>
      </c>
      <c r="H57" s="7">
        <v>28</v>
      </c>
      <c r="I57" s="8">
        <f t="shared" si="2"/>
        <v>557.5</v>
      </c>
      <c r="J57" s="22">
        <v>557.5</v>
      </c>
      <c r="K57" s="22">
        <v>0</v>
      </c>
      <c r="L57" s="5" t="s">
        <v>191</v>
      </c>
      <c r="M57" s="36">
        <v>43.9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3">
        <f t="shared" si="3"/>
        <v>324.2</v>
      </c>
      <c r="AC57" s="1">
        <v>280.3</v>
      </c>
      <c r="AD57" s="74"/>
    </row>
    <row r="58" spans="1:30" ht="12" customHeight="1">
      <c r="A58" s="5">
        <v>51</v>
      </c>
      <c r="B58" s="7" t="s">
        <v>94</v>
      </c>
      <c r="C58" s="7">
        <v>1957</v>
      </c>
      <c r="D58" s="7">
        <v>2</v>
      </c>
      <c r="E58" s="7">
        <v>3</v>
      </c>
      <c r="F58" s="7">
        <v>18</v>
      </c>
      <c r="G58" s="7">
        <v>67</v>
      </c>
      <c r="H58" s="7">
        <v>28</v>
      </c>
      <c r="I58" s="8">
        <f t="shared" si="2"/>
        <v>997.9000000000001</v>
      </c>
      <c r="J58" s="22">
        <v>826.6</v>
      </c>
      <c r="K58" s="22">
        <v>171.3</v>
      </c>
      <c r="L58" s="5" t="s">
        <v>191</v>
      </c>
      <c r="M58" s="36">
        <v>76.8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3">
        <f t="shared" si="3"/>
        <v>1074.6</v>
      </c>
      <c r="AC58" s="1">
        <v>997.8</v>
      </c>
      <c r="AD58" s="74"/>
    </row>
    <row r="59" spans="1:30" ht="12" customHeight="1">
      <c r="A59" s="7">
        <v>52</v>
      </c>
      <c r="B59" s="7" t="s">
        <v>95</v>
      </c>
      <c r="C59" s="7">
        <v>1959</v>
      </c>
      <c r="D59" s="7">
        <v>2</v>
      </c>
      <c r="E59" s="7">
        <v>1</v>
      </c>
      <c r="F59" s="7">
        <v>8</v>
      </c>
      <c r="G59" s="7">
        <v>12</v>
      </c>
      <c r="H59" s="7">
        <v>6</v>
      </c>
      <c r="I59" s="8">
        <f t="shared" si="2"/>
        <v>272</v>
      </c>
      <c r="J59" s="22">
        <v>234.8</v>
      </c>
      <c r="K59" s="22">
        <v>37.2</v>
      </c>
      <c r="L59" s="5" t="s">
        <v>191</v>
      </c>
      <c r="M59" s="36">
        <v>23.4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3">
        <f t="shared" si="3"/>
        <v>161.6</v>
      </c>
      <c r="AC59" s="1">
        <v>138.2</v>
      </c>
      <c r="AD59" s="74"/>
    </row>
    <row r="60" spans="1:30" ht="12" customHeight="1">
      <c r="A60" s="7">
        <v>53</v>
      </c>
      <c r="B60" s="7" t="s">
        <v>96</v>
      </c>
      <c r="C60" s="7">
        <v>1951</v>
      </c>
      <c r="D60" s="7">
        <v>2</v>
      </c>
      <c r="E60" s="7">
        <v>2</v>
      </c>
      <c r="F60" s="7">
        <v>16</v>
      </c>
      <c r="G60" s="7">
        <v>24</v>
      </c>
      <c r="H60" s="7">
        <v>21</v>
      </c>
      <c r="I60" s="8">
        <f t="shared" si="2"/>
        <v>573.2</v>
      </c>
      <c r="J60" s="22">
        <v>573.2</v>
      </c>
      <c r="K60" s="22">
        <v>0</v>
      </c>
      <c r="L60" s="5" t="s">
        <v>191</v>
      </c>
      <c r="M60" s="36">
        <v>41.8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3">
        <f t="shared" si="3"/>
        <v>328.6</v>
      </c>
      <c r="AC60" s="1">
        <v>286.8</v>
      </c>
      <c r="AD60" s="74"/>
    </row>
    <row r="61" spans="1:30" ht="12" customHeight="1">
      <c r="A61" s="7">
        <v>54</v>
      </c>
      <c r="B61" s="7" t="s">
        <v>250</v>
      </c>
      <c r="C61" s="7">
        <v>2018</v>
      </c>
      <c r="D61" s="7">
        <v>3</v>
      </c>
      <c r="E61" s="7"/>
      <c r="F61" s="7">
        <v>21</v>
      </c>
      <c r="G61" s="7"/>
      <c r="H61" s="7"/>
      <c r="I61" s="8">
        <f t="shared" si="2"/>
        <v>866</v>
      </c>
      <c r="J61" s="22">
        <v>866</v>
      </c>
      <c r="K61" s="22">
        <v>0</v>
      </c>
      <c r="L61" s="5"/>
      <c r="M61" s="36">
        <v>122.3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3">
        <v>466.7</v>
      </c>
      <c r="AD61" s="74"/>
    </row>
    <row r="62" spans="1:30" ht="12" customHeight="1">
      <c r="A62" s="7">
        <v>55</v>
      </c>
      <c r="B62" s="7" t="s">
        <v>97</v>
      </c>
      <c r="C62" s="7">
        <v>1961</v>
      </c>
      <c r="D62" s="7">
        <v>2</v>
      </c>
      <c r="E62" s="7">
        <v>1</v>
      </c>
      <c r="F62" s="7">
        <v>8</v>
      </c>
      <c r="G62" s="7">
        <v>12</v>
      </c>
      <c r="H62" s="7">
        <v>12</v>
      </c>
      <c r="I62" s="8">
        <f t="shared" si="2"/>
        <v>280.2</v>
      </c>
      <c r="J62" s="22">
        <v>242.8</v>
      </c>
      <c r="K62" s="22">
        <v>37.4</v>
      </c>
      <c r="L62" s="5" t="s">
        <v>191</v>
      </c>
      <c r="M62" s="36">
        <v>22.1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3">
        <f t="shared" si="3"/>
        <v>163.79999999999998</v>
      </c>
      <c r="AC62" s="1">
        <v>141.7</v>
      </c>
      <c r="AD62" s="74"/>
    </row>
    <row r="63" spans="1:30" ht="12" customHeight="1">
      <c r="A63" s="7">
        <v>56</v>
      </c>
      <c r="B63" s="7" t="s">
        <v>98</v>
      </c>
      <c r="C63" s="7">
        <v>1961</v>
      </c>
      <c r="D63" s="7">
        <v>2</v>
      </c>
      <c r="E63" s="7">
        <v>2</v>
      </c>
      <c r="F63" s="7">
        <v>16</v>
      </c>
      <c r="G63" s="7">
        <v>24</v>
      </c>
      <c r="H63" s="7">
        <v>20</v>
      </c>
      <c r="I63" s="8">
        <f t="shared" si="2"/>
        <v>562.5</v>
      </c>
      <c r="J63" s="22">
        <v>562.5</v>
      </c>
      <c r="K63" s="22">
        <v>0</v>
      </c>
      <c r="L63" s="5" t="s">
        <v>191</v>
      </c>
      <c r="M63" s="36">
        <v>44.2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3">
        <f t="shared" si="3"/>
        <v>326.3</v>
      </c>
      <c r="AC63" s="1">
        <v>282.1</v>
      </c>
      <c r="AD63" s="74"/>
    </row>
    <row r="64" spans="1:30" ht="12" customHeight="1">
      <c r="A64" s="7">
        <v>57</v>
      </c>
      <c r="B64" s="7" t="s">
        <v>99</v>
      </c>
      <c r="C64" s="7">
        <v>1962</v>
      </c>
      <c r="D64" s="7">
        <v>3</v>
      </c>
      <c r="E64" s="7">
        <v>3</v>
      </c>
      <c r="F64" s="7">
        <v>34</v>
      </c>
      <c r="G64" s="7">
        <v>66</v>
      </c>
      <c r="H64" s="7">
        <v>53</v>
      </c>
      <c r="I64" s="22">
        <f t="shared" si="2"/>
        <v>1503.8999999999999</v>
      </c>
      <c r="J64" s="22">
        <v>1337.3</v>
      </c>
      <c r="K64" s="22">
        <v>166.6</v>
      </c>
      <c r="L64" s="5" t="s">
        <v>191</v>
      </c>
      <c r="M64" s="36">
        <v>105.9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3">
        <f t="shared" si="3"/>
        <v>568.7</v>
      </c>
      <c r="AC64" s="1">
        <v>462.8</v>
      </c>
      <c r="AD64" s="74"/>
    </row>
    <row r="65" spans="1:30" ht="12" customHeight="1">
      <c r="A65" s="7">
        <v>58</v>
      </c>
      <c r="B65" s="7" t="s">
        <v>100</v>
      </c>
      <c r="C65" s="7">
        <v>1962</v>
      </c>
      <c r="D65" s="7">
        <v>3</v>
      </c>
      <c r="E65" s="7">
        <v>3</v>
      </c>
      <c r="F65" s="7">
        <v>36</v>
      </c>
      <c r="G65" s="7">
        <v>69</v>
      </c>
      <c r="H65" s="7">
        <v>65</v>
      </c>
      <c r="I65" s="8">
        <f t="shared" si="2"/>
        <v>1526.6000000000001</v>
      </c>
      <c r="J65" s="22">
        <v>1410.9</v>
      </c>
      <c r="K65" s="22">
        <v>115.7</v>
      </c>
      <c r="L65" s="5" t="s">
        <v>191</v>
      </c>
      <c r="M65" s="36">
        <v>117.6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3">
        <f t="shared" si="3"/>
        <v>1136</v>
      </c>
      <c r="AC65" s="1">
        <v>1018.4</v>
      </c>
      <c r="AD65" s="74"/>
    </row>
    <row r="66" spans="1:30" ht="12" customHeight="1">
      <c r="A66" s="7">
        <v>59</v>
      </c>
      <c r="B66" s="7" t="s">
        <v>101</v>
      </c>
      <c r="C66" s="7">
        <v>1978</v>
      </c>
      <c r="D66" s="7">
        <v>3</v>
      </c>
      <c r="E66" s="7">
        <v>3</v>
      </c>
      <c r="F66" s="7">
        <v>41</v>
      </c>
      <c r="G66" s="7">
        <v>55</v>
      </c>
      <c r="H66" s="7">
        <v>57</v>
      </c>
      <c r="I66" s="8">
        <f t="shared" si="2"/>
        <v>1583.1</v>
      </c>
      <c r="J66" s="22">
        <v>1547.5</v>
      </c>
      <c r="K66" s="22">
        <v>35.6</v>
      </c>
      <c r="L66" s="5" t="s">
        <v>191</v>
      </c>
      <c r="M66" s="36">
        <v>241.3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3">
        <f t="shared" si="3"/>
        <v>758.7</v>
      </c>
      <c r="AC66" s="1">
        <v>517.4</v>
      </c>
      <c r="AD66" s="74"/>
    </row>
    <row r="67" spans="1:30" ht="12" customHeight="1">
      <c r="A67" s="7">
        <v>60</v>
      </c>
      <c r="B67" s="7" t="s">
        <v>102</v>
      </c>
      <c r="C67" s="7">
        <v>1917</v>
      </c>
      <c r="D67" s="7">
        <v>1</v>
      </c>
      <c r="E67" s="7">
        <v>0</v>
      </c>
      <c r="F67" s="7">
        <v>3</v>
      </c>
      <c r="G67" s="7">
        <v>3</v>
      </c>
      <c r="H67" s="7">
        <v>5</v>
      </c>
      <c r="I67" s="8">
        <f t="shared" si="2"/>
        <v>77</v>
      </c>
      <c r="J67" s="22">
        <v>77</v>
      </c>
      <c r="K67" s="22">
        <v>0</v>
      </c>
      <c r="L67" s="5" t="s">
        <v>191</v>
      </c>
      <c r="M67" s="3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3"/>
      <c r="AC67" s="1">
        <v>77</v>
      </c>
      <c r="AD67" s="74"/>
    </row>
    <row r="68" spans="1:30" ht="12" customHeight="1">
      <c r="A68" s="7">
        <v>61</v>
      </c>
      <c r="B68" s="7" t="s">
        <v>103</v>
      </c>
      <c r="C68" s="7">
        <v>1952</v>
      </c>
      <c r="D68" s="7">
        <v>3</v>
      </c>
      <c r="E68" s="7">
        <v>5</v>
      </c>
      <c r="F68" s="7">
        <v>50</v>
      </c>
      <c r="G68" s="7">
        <v>100</v>
      </c>
      <c r="H68" s="7">
        <v>91</v>
      </c>
      <c r="I68" s="22">
        <f t="shared" si="2"/>
        <v>2369.4500000000003</v>
      </c>
      <c r="J68" s="22">
        <v>2168.3</v>
      </c>
      <c r="K68" s="22">
        <v>201.15</v>
      </c>
      <c r="L68" s="5" t="s">
        <v>191</v>
      </c>
      <c r="M68" s="36">
        <v>312.4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3">
        <f t="shared" si="3"/>
        <v>1034.1999999999998</v>
      </c>
      <c r="AC68" s="1">
        <v>721.8</v>
      </c>
      <c r="AD68" s="74"/>
    </row>
    <row r="69" spans="1:30" ht="12" customHeight="1">
      <c r="A69" s="7">
        <v>62</v>
      </c>
      <c r="B69" s="7" t="s">
        <v>208</v>
      </c>
      <c r="C69" s="7">
        <v>2013</v>
      </c>
      <c r="D69" s="7">
        <v>3</v>
      </c>
      <c r="E69" s="7"/>
      <c r="F69" s="7">
        <v>22</v>
      </c>
      <c r="G69" s="7"/>
      <c r="H69" s="7">
        <v>38</v>
      </c>
      <c r="I69" s="8">
        <f t="shared" si="2"/>
        <v>827.4</v>
      </c>
      <c r="J69" s="22">
        <v>827.4</v>
      </c>
      <c r="K69" s="22">
        <v>0</v>
      </c>
      <c r="L69" s="5" t="s">
        <v>191</v>
      </c>
      <c r="M69" s="36">
        <v>106.5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3">
        <f t="shared" si="3"/>
        <v>658.1</v>
      </c>
      <c r="AC69" s="1">
        <v>551.6</v>
      </c>
      <c r="AD69" s="74"/>
    </row>
    <row r="70" spans="1:30" ht="12" customHeight="1">
      <c r="A70" s="7">
        <v>63</v>
      </c>
      <c r="B70" s="7" t="s">
        <v>209</v>
      </c>
      <c r="C70" s="7">
        <v>2013</v>
      </c>
      <c r="D70" s="7">
        <v>3</v>
      </c>
      <c r="E70" s="7"/>
      <c r="F70" s="7">
        <v>20</v>
      </c>
      <c r="G70" s="7"/>
      <c r="H70" s="7">
        <v>32</v>
      </c>
      <c r="I70" s="8">
        <f t="shared" si="2"/>
        <v>751.9</v>
      </c>
      <c r="J70" s="22">
        <v>751.9</v>
      </c>
      <c r="K70" s="22">
        <v>0</v>
      </c>
      <c r="L70" s="5" t="s">
        <v>191</v>
      </c>
      <c r="M70" s="36">
        <v>109.8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3">
        <f t="shared" si="3"/>
        <v>611</v>
      </c>
      <c r="AC70" s="1">
        <v>501.2</v>
      </c>
      <c r="AD70" s="74"/>
    </row>
    <row r="71" spans="1:30" ht="12" customHeight="1">
      <c r="A71" s="7">
        <v>64</v>
      </c>
      <c r="B71" s="7" t="s">
        <v>104</v>
      </c>
      <c r="C71" s="7">
        <v>1994</v>
      </c>
      <c r="D71" s="7">
        <v>3</v>
      </c>
      <c r="E71" s="7">
        <v>3</v>
      </c>
      <c r="F71" s="7">
        <v>27</v>
      </c>
      <c r="G71" s="7">
        <v>54</v>
      </c>
      <c r="H71" s="7">
        <v>58</v>
      </c>
      <c r="I71" s="8">
        <f t="shared" si="2"/>
        <v>1438.2</v>
      </c>
      <c r="J71" s="22">
        <v>1438.2</v>
      </c>
      <c r="K71" s="22">
        <v>0</v>
      </c>
      <c r="L71" s="5" t="s">
        <v>191</v>
      </c>
      <c r="M71" s="36">
        <v>138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3">
        <f t="shared" si="3"/>
        <v>1097.2</v>
      </c>
      <c r="AC71" s="1">
        <v>959.2</v>
      </c>
      <c r="AD71" s="74"/>
    </row>
    <row r="72" spans="1:30" ht="12" customHeight="1">
      <c r="A72" s="7">
        <v>65</v>
      </c>
      <c r="B72" s="7" t="s">
        <v>105</v>
      </c>
      <c r="C72" s="7">
        <v>1973</v>
      </c>
      <c r="D72" s="7">
        <v>2</v>
      </c>
      <c r="E72" s="7">
        <v>1</v>
      </c>
      <c r="F72" s="7">
        <v>8</v>
      </c>
      <c r="G72" s="7">
        <v>14</v>
      </c>
      <c r="H72" s="7">
        <v>13</v>
      </c>
      <c r="I72" s="8">
        <f t="shared" si="2"/>
        <v>276</v>
      </c>
      <c r="J72" s="22">
        <v>276</v>
      </c>
      <c r="K72" s="22">
        <v>0</v>
      </c>
      <c r="L72" s="5" t="s">
        <v>191</v>
      </c>
      <c r="M72" s="36">
        <v>38.8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3">
        <f t="shared" si="3"/>
        <v>177.7</v>
      </c>
      <c r="AC72" s="1">
        <v>138.9</v>
      </c>
      <c r="AD72" s="74"/>
    </row>
    <row r="73" spans="1:30" ht="12" customHeight="1">
      <c r="A73" s="7">
        <v>66</v>
      </c>
      <c r="B73" s="7" t="s">
        <v>106</v>
      </c>
      <c r="C73" s="7">
        <v>1992</v>
      </c>
      <c r="D73" s="7">
        <v>2</v>
      </c>
      <c r="E73" s="7">
        <v>3</v>
      </c>
      <c r="F73" s="7">
        <v>18</v>
      </c>
      <c r="G73" s="7">
        <v>44</v>
      </c>
      <c r="H73" s="7">
        <v>48</v>
      </c>
      <c r="I73" s="8">
        <f t="shared" si="2"/>
        <v>981</v>
      </c>
      <c r="J73" s="22">
        <v>981</v>
      </c>
      <c r="K73" s="22">
        <v>0</v>
      </c>
      <c r="L73" s="35" t="s">
        <v>197</v>
      </c>
      <c r="M73" s="36">
        <v>88.3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3">
        <f t="shared" si="3"/>
        <v>1069.3</v>
      </c>
      <c r="AC73" s="1">
        <v>981</v>
      </c>
      <c r="AD73" s="74"/>
    </row>
    <row r="74" spans="1:30" ht="12" customHeight="1">
      <c r="A74" s="7">
        <v>67</v>
      </c>
      <c r="B74" s="7" t="s">
        <v>26</v>
      </c>
      <c r="C74" s="7">
        <v>2011</v>
      </c>
      <c r="D74" s="7">
        <v>3</v>
      </c>
      <c r="E74" s="7">
        <v>1</v>
      </c>
      <c r="F74" s="7">
        <v>33</v>
      </c>
      <c r="G74" s="7"/>
      <c r="H74" s="7">
        <v>51</v>
      </c>
      <c r="I74" s="8">
        <f t="shared" si="2"/>
        <v>1237.2</v>
      </c>
      <c r="J74" s="22">
        <v>1237.2</v>
      </c>
      <c r="K74" s="22">
        <v>0</v>
      </c>
      <c r="L74" s="5" t="s">
        <v>191</v>
      </c>
      <c r="M74" s="36">
        <v>135.3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3">
        <f t="shared" si="3"/>
        <v>960.0999999999999</v>
      </c>
      <c r="AC74" s="1">
        <v>824.8</v>
      </c>
      <c r="AD74" s="74"/>
    </row>
    <row r="75" spans="1:30" ht="12" customHeight="1">
      <c r="A75" s="7">
        <v>68</v>
      </c>
      <c r="B75" s="7" t="s">
        <v>107</v>
      </c>
      <c r="C75" s="7">
        <v>1935</v>
      </c>
      <c r="D75" s="7">
        <v>1</v>
      </c>
      <c r="E75" s="7">
        <v>0</v>
      </c>
      <c r="F75" s="7">
        <v>4</v>
      </c>
      <c r="G75" s="7">
        <v>7</v>
      </c>
      <c r="H75" s="7">
        <v>13</v>
      </c>
      <c r="I75" s="8">
        <f t="shared" si="2"/>
        <v>166.7</v>
      </c>
      <c r="J75" s="22">
        <v>166.7</v>
      </c>
      <c r="K75" s="22">
        <v>0</v>
      </c>
      <c r="L75" s="5" t="s">
        <v>191</v>
      </c>
      <c r="M75" s="3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3"/>
      <c r="AC75" s="1">
        <v>166.7</v>
      </c>
      <c r="AD75" s="74"/>
    </row>
    <row r="76" spans="1:30" ht="12" customHeight="1">
      <c r="A76" s="7">
        <v>69</v>
      </c>
      <c r="B76" s="7" t="s">
        <v>108</v>
      </c>
      <c r="C76" s="7">
        <v>1976</v>
      </c>
      <c r="D76" s="7">
        <v>2</v>
      </c>
      <c r="E76" s="7">
        <v>2</v>
      </c>
      <c r="F76" s="7">
        <v>12</v>
      </c>
      <c r="G76" s="7">
        <v>24</v>
      </c>
      <c r="H76" s="7">
        <v>30</v>
      </c>
      <c r="I76" s="8">
        <f t="shared" si="2"/>
        <v>524.5</v>
      </c>
      <c r="J76" s="22">
        <v>524.5</v>
      </c>
      <c r="K76" s="22">
        <v>0</v>
      </c>
      <c r="L76" s="5" t="s">
        <v>191</v>
      </c>
      <c r="M76" s="36">
        <v>53.8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3">
        <f t="shared" si="3"/>
        <v>316.05</v>
      </c>
      <c r="AC76" s="1">
        <v>262.25</v>
      </c>
      <c r="AD76" s="74"/>
    </row>
    <row r="77" spans="1:30" ht="12" customHeight="1">
      <c r="A77" s="7">
        <v>70</v>
      </c>
      <c r="B77" s="7" t="s">
        <v>109</v>
      </c>
      <c r="C77" s="7">
        <v>1965</v>
      </c>
      <c r="D77" s="7">
        <v>1</v>
      </c>
      <c r="E77" s="7">
        <v>2</v>
      </c>
      <c r="F77" s="7">
        <v>4</v>
      </c>
      <c r="G77" s="7">
        <v>8</v>
      </c>
      <c r="H77" s="7">
        <v>7</v>
      </c>
      <c r="I77" s="8">
        <f t="shared" si="2"/>
        <v>144.4</v>
      </c>
      <c r="J77" s="22">
        <v>144.4</v>
      </c>
      <c r="K77" s="22">
        <v>0</v>
      </c>
      <c r="L77" s="5" t="s">
        <v>191</v>
      </c>
      <c r="M77" s="3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3"/>
      <c r="AC77" s="1">
        <v>144.4</v>
      </c>
      <c r="AD77" s="74"/>
    </row>
    <row r="78" spans="1:30" ht="12" customHeight="1">
      <c r="A78" s="7">
        <v>71</v>
      </c>
      <c r="B78" s="7" t="s">
        <v>110</v>
      </c>
      <c r="C78" s="7">
        <v>1987</v>
      </c>
      <c r="D78" s="7">
        <v>1</v>
      </c>
      <c r="E78" s="7">
        <v>2</v>
      </c>
      <c r="F78" s="7">
        <v>2</v>
      </c>
      <c r="G78" s="7">
        <v>6</v>
      </c>
      <c r="H78" s="7">
        <v>9</v>
      </c>
      <c r="I78" s="8">
        <f t="shared" si="2"/>
        <v>137</v>
      </c>
      <c r="J78" s="22">
        <v>137</v>
      </c>
      <c r="K78" s="22">
        <v>0</v>
      </c>
      <c r="L78" s="5" t="s">
        <v>191</v>
      </c>
      <c r="M78" s="3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3"/>
      <c r="AC78" s="1">
        <v>136.6</v>
      </c>
      <c r="AD78" s="74"/>
    </row>
    <row r="79" spans="1:30" ht="12" customHeight="1">
      <c r="A79" s="7">
        <v>72</v>
      </c>
      <c r="B79" s="7" t="s">
        <v>111</v>
      </c>
      <c r="C79" s="7">
        <v>1968</v>
      </c>
      <c r="D79" s="7">
        <v>1</v>
      </c>
      <c r="E79" s="7">
        <v>4</v>
      </c>
      <c r="F79" s="7">
        <v>4</v>
      </c>
      <c r="G79" s="7">
        <v>8</v>
      </c>
      <c r="H79" s="7">
        <v>4</v>
      </c>
      <c r="I79" s="8">
        <f t="shared" si="2"/>
        <v>178.2</v>
      </c>
      <c r="J79" s="22">
        <v>178.2</v>
      </c>
      <c r="K79" s="22">
        <v>0</v>
      </c>
      <c r="L79" s="5" t="s">
        <v>191</v>
      </c>
      <c r="M79" s="3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3"/>
      <c r="AC79" s="1">
        <v>178.2</v>
      </c>
      <c r="AD79" s="74"/>
    </row>
    <row r="80" spans="1:30" ht="12" customHeight="1">
      <c r="A80" s="7">
        <v>73</v>
      </c>
      <c r="B80" s="7" t="s">
        <v>112</v>
      </c>
      <c r="C80" s="7">
        <v>1972</v>
      </c>
      <c r="D80" s="7">
        <v>1</v>
      </c>
      <c r="E80" s="7">
        <v>2</v>
      </c>
      <c r="F80" s="7">
        <v>2</v>
      </c>
      <c r="G80" s="7">
        <v>5</v>
      </c>
      <c r="H80" s="7">
        <v>8</v>
      </c>
      <c r="I80" s="8">
        <f t="shared" si="2"/>
        <v>103.5</v>
      </c>
      <c r="J80" s="22">
        <v>103.5</v>
      </c>
      <c r="K80" s="22">
        <v>0</v>
      </c>
      <c r="L80" s="5" t="s">
        <v>191</v>
      </c>
      <c r="M80" s="3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3"/>
      <c r="AC80" s="1">
        <v>103.5</v>
      </c>
      <c r="AD80" s="74"/>
    </row>
    <row r="81" spans="1:30" s="10" customFormat="1" ht="12" customHeight="1">
      <c r="A81" s="7">
        <v>74</v>
      </c>
      <c r="B81" s="7" t="s">
        <v>113</v>
      </c>
      <c r="C81" s="7">
        <v>1977</v>
      </c>
      <c r="D81" s="7">
        <v>2</v>
      </c>
      <c r="E81" s="7">
        <v>2</v>
      </c>
      <c r="F81" s="7">
        <v>16</v>
      </c>
      <c r="G81" s="7">
        <v>32</v>
      </c>
      <c r="H81" s="7">
        <v>34</v>
      </c>
      <c r="I81" s="8">
        <f t="shared" si="2"/>
        <v>772.4</v>
      </c>
      <c r="J81" s="22">
        <v>772.4</v>
      </c>
      <c r="K81" s="22">
        <v>0</v>
      </c>
      <c r="L81" s="5" t="s">
        <v>191</v>
      </c>
      <c r="M81" s="36">
        <v>65.2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53">
        <f t="shared" si="3"/>
        <v>451.3</v>
      </c>
      <c r="AC81" s="10">
        <v>386.1</v>
      </c>
      <c r="AD81" s="74"/>
    </row>
    <row r="82" spans="1:30" ht="12" customHeight="1">
      <c r="A82" s="7">
        <v>75</v>
      </c>
      <c r="B82" s="7" t="s">
        <v>114</v>
      </c>
      <c r="C82" s="7">
        <v>1984</v>
      </c>
      <c r="D82" s="7">
        <v>2</v>
      </c>
      <c r="E82" s="7">
        <v>3</v>
      </c>
      <c r="F82" s="7">
        <v>18</v>
      </c>
      <c r="G82" s="7">
        <v>36</v>
      </c>
      <c r="H82" s="7">
        <v>45</v>
      </c>
      <c r="I82" s="8">
        <f t="shared" si="2"/>
        <v>845.9</v>
      </c>
      <c r="J82" s="22">
        <v>845.9</v>
      </c>
      <c r="K82" s="22">
        <v>0</v>
      </c>
      <c r="L82" s="5" t="s">
        <v>191</v>
      </c>
      <c r="M82" s="36">
        <v>88.3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3">
        <f t="shared" si="3"/>
        <v>511.25</v>
      </c>
      <c r="AC82" s="1">
        <v>422.95</v>
      </c>
      <c r="AD82" s="74"/>
    </row>
    <row r="83" spans="1:30" ht="12" customHeight="1">
      <c r="A83" s="7">
        <v>76</v>
      </c>
      <c r="B83" s="7" t="s">
        <v>115</v>
      </c>
      <c r="C83" s="7">
        <v>1985</v>
      </c>
      <c r="D83" s="7">
        <v>2</v>
      </c>
      <c r="E83" s="7">
        <v>3</v>
      </c>
      <c r="F83" s="7">
        <v>18</v>
      </c>
      <c r="G83" s="7">
        <v>36</v>
      </c>
      <c r="H83" s="7">
        <v>36</v>
      </c>
      <c r="I83" s="8">
        <f t="shared" si="2"/>
        <v>865.8</v>
      </c>
      <c r="J83" s="22">
        <v>865.8</v>
      </c>
      <c r="K83" s="22">
        <v>0</v>
      </c>
      <c r="L83" s="5" t="s">
        <v>191</v>
      </c>
      <c r="M83" s="36">
        <v>88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3">
        <f t="shared" si="3"/>
        <v>520.9</v>
      </c>
      <c r="AC83" s="1">
        <v>432.9</v>
      </c>
      <c r="AD83" s="74"/>
    </row>
    <row r="84" spans="1:30" s="10" customFormat="1" ht="12" customHeight="1">
      <c r="A84" s="7">
        <v>77</v>
      </c>
      <c r="B84" s="7" t="s">
        <v>116</v>
      </c>
      <c r="C84" s="7">
        <v>1990</v>
      </c>
      <c r="D84" s="7">
        <v>3</v>
      </c>
      <c r="E84" s="7">
        <v>3</v>
      </c>
      <c r="F84" s="7">
        <v>27</v>
      </c>
      <c r="G84" s="7">
        <v>54</v>
      </c>
      <c r="H84" s="7">
        <v>59</v>
      </c>
      <c r="I84" s="8">
        <f t="shared" si="2"/>
        <v>1284.3</v>
      </c>
      <c r="J84" s="22">
        <v>1284.3</v>
      </c>
      <c r="K84" s="22">
        <v>0</v>
      </c>
      <c r="L84" s="5" t="s">
        <v>191</v>
      </c>
      <c r="M84" s="36">
        <v>135.3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53">
        <f t="shared" si="3"/>
        <v>991.5</v>
      </c>
      <c r="AC84" s="10">
        <v>856.2</v>
      </c>
      <c r="AD84" s="74"/>
    </row>
    <row r="85" spans="1:30" ht="12" customHeight="1">
      <c r="A85" s="7">
        <v>78</v>
      </c>
      <c r="B85" s="7" t="s">
        <v>117</v>
      </c>
      <c r="C85" s="7">
        <v>1995</v>
      </c>
      <c r="D85" s="7">
        <v>3</v>
      </c>
      <c r="E85" s="7">
        <v>3</v>
      </c>
      <c r="F85" s="7">
        <v>27</v>
      </c>
      <c r="G85" s="7">
        <v>54</v>
      </c>
      <c r="H85" s="7">
        <v>62</v>
      </c>
      <c r="I85" s="8">
        <f t="shared" si="2"/>
        <v>1433.1</v>
      </c>
      <c r="J85" s="22">
        <v>1433.1</v>
      </c>
      <c r="K85" s="22">
        <v>0</v>
      </c>
      <c r="L85" s="5" t="s">
        <v>191</v>
      </c>
      <c r="M85" s="36">
        <v>142.9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3">
        <f t="shared" si="3"/>
        <v>1099.1000000000001</v>
      </c>
      <c r="AC85" s="1">
        <v>956.2</v>
      </c>
      <c r="AD85" s="74"/>
    </row>
    <row r="86" spans="1:30" ht="12" customHeight="1">
      <c r="A86" s="7">
        <v>79</v>
      </c>
      <c r="B86" s="7" t="s">
        <v>118</v>
      </c>
      <c r="C86" s="7">
        <v>1995</v>
      </c>
      <c r="D86" s="7">
        <v>3</v>
      </c>
      <c r="E86" s="7">
        <v>5</v>
      </c>
      <c r="F86" s="7">
        <v>45</v>
      </c>
      <c r="G86" s="7">
        <v>108</v>
      </c>
      <c r="H86" s="7">
        <v>150</v>
      </c>
      <c r="I86" s="8">
        <f t="shared" si="2"/>
        <v>2571.8</v>
      </c>
      <c r="J86" s="22">
        <v>2571.8</v>
      </c>
      <c r="K86" s="22">
        <v>0</v>
      </c>
      <c r="L86" s="5" t="s">
        <v>191</v>
      </c>
      <c r="M86" s="36">
        <v>216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3">
        <f t="shared" si="3"/>
        <v>1929.8</v>
      </c>
      <c r="AC86" s="1">
        <v>1713.8</v>
      </c>
      <c r="AD86" s="74"/>
    </row>
    <row r="87" spans="1:30" ht="12" customHeight="1">
      <c r="A87" s="7">
        <v>80</v>
      </c>
      <c r="B87" s="7" t="s">
        <v>119</v>
      </c>
      <c r="C87" s="7">
        <v>1960</v>
      </c>
      <c r="D87" s="7">
        <v>1</v>
      </c>
      <c r="E87" s="7">
        <v>4</v>
      </c>
      <c r="F87" s="7">
        <v>4</v>
      </c>
      <c r="G87" s="7">
        <v>6</v>
      </c>
      <c r="H87" s="7">
        <v>3</v>
      </c>
      <c r="I87" s="8">
        <f t="shared" si="2"/>
        <v>125.8</v>
      </c>
      <c r="J87" s="22">
        <v>125.8</v>
      </c>
      <c r="K87" s="22">
        <v>0</v>
      </c>
      <c r="L87" s="5" t="s">
        <v>191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3"/>
      <c r="AC87" s="1">
        <v>125.8</v>
      </c>
      <c r="AD87" s="74"/>
    </row>
    <row r="88" spans="1:30" ht="12" customHeight="1">
      <c r="A88" s="7">
        <v>81</v>
      </c>
      <c r="B88" s="7" t="s">
        <v>120</v>
      </c>
      <c r="C88" s="7">
        <v>1937</v>
      </c>
      <c r="D88" s="7">
        <v>2</v>
      </c>
      <c r="E88" s="7">
        <v>2</v>
      </c>
      <c r="F88" s="7">
        <v>8</v>
      </c>
      <c r="G88" s="7">
        <v>20</v>
      </c>
      <c r="H88" s="7">
        <v>23</v>
      </c>
      <c r="I88" s="8">
        <f t="shared" si="2"/>
        <v>435.5</v>
      </c>
      <c r="J88" s="22">
        <v>435.5</v>
      </c>
      <c r="K88" s="22">
        <v>0</v>
      </c>
      <c r="L88" s="5" t="s">
        <v>191</v>
      </c>
      <c r="M88" s="36">
        <v>53.6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3">
        <f t="shared" si="3"/>
        <v>270.40000000000003</v>
      </c>
      <c r="AC88" s="1">
        <v>216.8</v>
      </c>
      <c r="AD88" s="74"/>
    </row>
    <row r="89" spans="1:30" ht="14.25" customHeight="1">
      <c r="A89" s="7">
        <v>82</v>
      </c>
      <c r="B89" s="7" t="s">
        <v>121</v>
      </c>
      <c r="C89" s="7">
        <v>1988</v>
      </c>
      <c r="D89" s="7">
        <v>2</v>
      </c>
      <c r="E89" s="7">
        <v>0</v>
      </c>
      <c r="F89" s="7">
        <v>6</v>
      </c>
      <c r="G89" s="7">
        <v>14</v>
      </c>
      <c r="H89" s="7">
        <v>14</v>
      </c>
      <c r="I89" s="8">
        <f t="shared" si="2"/>
        <v>349.3</v>
      </c>
      <c r="J89" s="22">
        <v>349.3</v>
      </c>
      <c r="K89" s="22">
        <v>0</v>
      </c>
      <c r="L89" s="5" t="s">
        <v>191</v>
      </c>
      <c r="M89" s="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3"/>
      <c r="AC89" s="1">
        <v>174.7</v>
      </c>
      <c r="AD89" s="74"/>
    </row>
    <row r="90" spans="1:30" ht="14.25" customHeight="1">
      <c r="A90" s="7">
        <v>83</v>
      </c>
      <c r="B90" s="7" t="s">
        <v>122</v>
      </c>
      <c r="C90" s="7">
        <v>1966</v>
      </c>
      <c r="D90" s="7">
        <v>2</v>
      </c>
      <c r="E90" s="7">
        <v>2</v>
      </c>
      <c r="F90" s="7">
        <v>16</v>
      </c>
      <c r="G90" s="7">
        <v>25</v>
      </c>
      <c r="H90" s="7">
        <v>25</v>
      </c>
      <c r="I90" s="8">
        <f t="shared" si="2"/>
        <v>527.9</v>
      </c>
      <c r="J90" s="22">
        <v>527.9</v>
      </c>
      <c r="K90" s="22">
        <v>0</v>
      </c>
      <c r="L90" s="5" t="s">
        <v>191</v>
      </c>
      <c r="M90" s="36">
        <v>51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3">
        <f t="shared" si="3"/>
        <v>315.3</v>
      </c>
      <c r="AC90" s="1">
        <v>264.3</v>
      </c>
      <c r="AD90" s="74"/>
    </row>
    <row r="91" spans="1:30" ht="14.25" customHeight="1">
      <c r="A91" s="7">
        <v>84</v>
      </c>
      <c r="B91" s="7" t="s">
        <v>123</v>
      </c>
      <c r="C91" s="7">
        <v>1966</v>
      </c>
      <c r="D91" s="7">
        <v>2</v>
      </c>
      <c r="E91" s="7">
        <v>2</v>
      </c>
      <c r="F91" s="7">
        <v>16</v>
      </c>
      <c r="G91" s="7">
        <v>22</v>
      </c>
      <c r="H91" s="7">
        <v>23</v>
      </c>
      <c r="I91" s="8">
        <f t="shared" si="2"/>
        <v>521.2</v>
      </c>
      <c r="J91" s="22">
        <v>521.2</v>
      </c>
      <c r="K91" s="22">
        <v>0</v>
      </c>
      <c r="L91" s="5" t="s">
        <v>191</v>
      </c>
      <c r="M91" s="36">
        <v>46.7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3">
        <f t="shared" si="3"/>
        <v>307.5</v>
      </c>
      <c r="AC91" s="1">
        <v>260.8</v>
      </c>
      <c r="AD91" s="74"/>
    </row>
    <row r="92" spans="1:30" ht="14.25" customHeight="1">
      <c r="A92" s="7">
        <v>85</v>
      </c>
      <c r="B92" s="7" t="s">
        <v>124</v>
      </c>
      <c r="C92" s="7">
        <v>1968</v>
      </c>
      <c r="D92" s="7">
        <v>2</v>
      </c>
      <c r="E92" s="7">
        <v>1</v>
      </c>
      <c r="F92" s="7">
        <v>8</v>
      </c>
      <c r="G92" s="7">
        <v>16</v>
      </c>
      <c r="H92" s="7">
        <v>23</v>
      </c>
      <c r="I92" s="8">
        <f t="shared" si="2"/>
        <v>344.3</v>
      </c>
      <c r="J92" s="22">
        <v>344.3</v>
      </c>
      <c r="K92" s="22">
        <v>0</v>
      </c>
      <c r="L92" s="5" t="s">
        <v>191</v>
      </c>
      <c r="M92" s="36">
        <v>30.7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3">
        <f t="shared" si="3"/>
        <v>202.54999999999998</v>
      </c>
      <c r="AC92" s="1">
        <v>171.85</v>
      </c>
      <c r="AD92" s="74"/>
    </row>
    <row r="93" spans="1:30" ht="14.25" customHeight="1">
      <c r="A93" s="7">
        <v>86</v>
      </c>
      <c r="B93" s="7" t="s">
        <v>125</v>
      </c>
      <c r="C93" s="7">
        <v>1973</v>
      </c>
      <c r="D93" s="7">
        <v>2</v>
      </c>
      <c r="E93" s="7">
        <v>2</v>
      </c>
      <c r="F93" s="7">
        <v>12</v>
      </c>
      <c r="G93" s="7">
        <v>24</v>
      </c>
      <c r="H93" s="7">
        <v>29</v>
      </c>
      <c r="I93" s="8">
        <f t="shared" si="2"/>
        <v>449</v>
      </c>
      <c r="J93" s="22">
        <v>449</v>
      </c>
      <c r="K93" s="22">
        <v>0</v>
      </c>
      <c r="L93" s="5" t="s">
        <v>191</v>
      </c>
      <c r="M93" s="36">
        <v>48.8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3">
        <f t="shared" si="3"/>
        <v>273.3</v>
      </c>
      <c r="AC93" s="1">
        <v>224.5</v>
      </c>
      <c r="AD93" s="74"/>
    </row>
    <row r="94" spans="1:30" ht="14.25" customHeight="1">
      <c r="A94" s="7">
        <v>87</v>
      </c>
      <c r="B94" s="7" t="s">
        <v>126</v>
      </c>
      <c r="C94" s="7">
        <v>1972</v>
      </c>
      <c r="D94" s="7">
        <v>1</v>
      </c>
      <c r="E94" s="7">
        <v>0</v>
      </c>
      <c r="F94" s="7">
        <v>2</v>
      </c>
      <c r="G94" s="7">
        <v>4</v>
      </c>
      <c r="H94" s="7">
        <v>8</v>
      </c>
      <c r="I94" s="8">
        <f t="shared" si="2"/>
        <v>101.6</v>
      </c>
      <c r="J94" s="22">
        <v>101.6</v>
      </c>
      <c r="K94" s="22">
        <v>0</v>
      </c>
      <c r="L94" s="5" t="s">
        <v>191</v>
      </c>
      <c r="M94" s="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3"/>
      <c r="AC94" s="1">
        <v>101.6</v>
      </c>
      <c r="AD94" s="74"/>
    </row>
    <row r="95" spans="1:30" ht="14.25" customHeight="1">
      <c r="A95" s="7">
        <v>88</v>
      </c>
      <c r="B95" s="7" t="s">
        <v>127</v>
      </c>
      <c r="C95" s="7">
        <v>1972</v>
      </c>
      <c r="D95" s="7">
        <v>1</v>
      </c>
      <c r="E95" s="7">
        <v>0</v>
      </c>
      <c r="F95" s="7">
        <v>2</v>
      </c>
      <c r="G95" s="7">
        <v>5</v>
      </c>
      <c r="H95" s="7">
        <v>8</v>
      </c>
      <c r="I95" s="8">
        <f t="shared" si="2"/>
        <v>115.4</v>
      </c>
      <c r="J95" s="22">
        <v>115.4</v>
      </c>
      <c r="K95" s="22">
        <v>0</v>
      </c>
      <c r="L95" s="5" t="s">
        <v>191</v>
      </c>
      <c r="M95" s="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3"/>
      <c r="AC95" s="1">
        <v>115.4</v>
      </c>
      <c r="AD95" s="74"/>
    </row>
    <row r="96" spans="1:30" ht="14.25" customHeight="1">
      <c r="A96" s="7">
        <v>89</v>
      </c>
      <c r="B96" s="7" t="s">
        <v>128</v>
      </c>
      <c r="C96" s="7">
        <v>1972</v>
      </c>
      <c r="D96" s="7">
        <v>1</v>
      </c>
      <c r="E96" s="7">
        <v>0</v>
      </c>
      <c r="F96" s="7">
        <v>2</v>
      </c>
      <c r="G96" s="7">
        <v>4</v>
      </c>
      <c r="H96" s="7">
        <v>9</v>
      </c>
      <c r="I96" s="8">
        <f t="shared" si="2"/>
        <v>78.1</v>
      </c>
      <c r="J96" s="22">
        <v>78.1</v>
      </c>
      <c r="K96" s="22">
        <v>0</v>
      </c>
      <c r="L96" s="5" t="s">
        <v>191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3"/>
      <c r="AC96" s="1">
        <v>78.1</v>
      </c>
      <c r="AD96" s="74"/>
    </row>
    <row r="97" spans="1:30" ht="14.25" customHeight="1">
      <c r="A97" s="7">
        <v>90</v>
      </c>
      <c r="B97" s="7" t="s">
        <v>129</v>
      </c>
      <c r="C97" s="7">
        <v>1972</v>
      </c>
      <c r="D97" s="7">
        <v>1</v>
      </c>
      <c r="E97" s="7">
        <v>0</v>
      </c>
      <c r="F97" s="7">
        <v>2</v>
      </c>
      <c r="G97" s="7">
        <v>4</v>
      </c>
      <c r="H97" s="7">
        <v>5</v>
      </c>
      <c r="I97" s="8">
        <f t="shared" si="2"/>
        <v>78.8</v>
      </c>
      <c r="J97" s="22">
        <v>78.8</v>
      </c>
      <c r="K97" s="22">
        <v>0</v>
      </c>
      <c r="L97" s="5" t="s">
        <v>191</v>
      </c>
      <c r="M97" s="3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3"/>
      <c r="AC97" s="1">
        <v>78.8</v>
      </c>
      <c r="AD97" s="74"/>
    </row>
    <row r="98" spans="1:30" ht="14.25" customHeight="1">
      <c r="A98" s="7">
        <v>91</v>
      </c>
      <c r="B98" s="7" t="s">
        <v>130</v>
      </c>
      <c r="C98" s="7">
        <v>1972</v>
      </c>
      <c r="D98" s="7">
        <v>1</v>
      </c>
      <c r="E98" s="7">
        <v>1</v>
      </c>
      <c r="F98" s="7">
        <v>1</v>
      </c>
      <c r="G98" s="7">
        <v>2</v>
      </c>
      <c r="H98" s="7">
        <v>7</v>
      </c>
      <c r="I98" s="8">
        <f t="shared" si="2"/>
        <v>79.3</v>
      </c>
      <c r="J98" s="22">
        <v>79.3</v>
      </c>
      <c r="K98" s="22">
        <v>0</v>
      </c>
      <c r="L98" s="5" t="s">
        <v>191</v>
      </c>
      <c r="M98" s="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3"/>
      <c r="AC98" s="1">
        <v>79.3</v>
      </c>
      <c r="AD98" s="74"/>
    </row>
    <row r="99" spans="1:30" ht="14.25" customHeight="1">
      <c r="A99" s="7">
        <v>92</v>
      </c>
      <c r="B99" s="7" t="s">
        <v>131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7">
        <v>5</v>
      </c>
      <c r="I99" s="8">
        <f t="shared" si="2"/>
        <v>78</v>
      </c>
      <c r="J99" s="22">
        <v>78</v>
      </c>
      <c r="K99" s="22">
        <v>0</v>
      </c>
      <c r="L99" s="5" t="s">
        <v>191</v>
      </c>
      <c r="M99" s="3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3"/>
      <c r="AC99" s="1">
        <v>78</v>
      </c>
      <c r="AD99" s="74"/>
    </row>
    <row r="100" spans="1:30" ht="14.25" customHeight="1">
      <c r="A100" s="7">
        <v>93</v>
      </c>
      <c r="B100" s="7" t="s">
        <v>132</v>
      </c>
      <c r="C100" s="7">
        <v>1973</v>
      </c>
      <c r="D100" s="7">
        <v>1</v>
      </c>
      <c r="E100" s="7">
        <v>0</v>
      </c>
      <c r="F100" s="7">
        <v>2</v>
      </c>
      <c r="G100" s="7">
        <v>4</v>
      </c>
      <c r="H100" s="7">
        <v>4</v>
      </c>
      <c r="I100" s="8">
        <f t="shared" si="2"/>
        <v>78.3</v>
      </c>
      <c r="J100" s="22">
        <v>78.3</v>
      </c>
      <c r="K100" s="22">
        <v>0</v>
      </c>
      <c r="L100" s="5" t="s">
        <v>191</v>
      </c>
      <c r="M100" s="3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3"/>
      <c r="AC100" s="1">
        <v>78.3</v>
      </c>
      <c r="AD100" s="74"/>
    </row>
    <row r="101" spans="1:30" ht="14.25" customHeight="1">
      <c r="A101" s="7">
        <v>94</v>
      </c>
      <c r="B101" s="7" t="s">
        <v>133</v>
      </c>
      <c r="C101" s="7">
        <v>1975</v>
      </c>
      <c r="D101" s="7">
        <v>1</v>
      </c>
      <c r="E101" s="7">
        <v>0</v>
      </c>
      <c r="F101" s="7">
        <v>2</v>
      </c>
      <c r="G101" s="7">
        <v>4</v>
      </c>
      <c r="H101" s="7">
        <v>6</v>
      </c>
      <c r="I101" s="8">
        <f t="shared" si="2"/>
        <v>95.4</v>
      </c>
      <c r="J101" s="22">
        <v>95.4</v>
      </c>
      <c r="K101" s="22">
        <v>0</v>
      </c>
      <c r="L101" s="5" t="s">
        <v>191</v>
      </c>
      <c r="M101" s="36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3"/>
      <c r="AC101" s="1">
        <v>95.4</v>
      </c>
      <c r="AD101" s="74"/>
    </row>
    <row r="102" spans="1:30" ht="14.25" customHeight="1">
      <c r="A102" s="7">
        <v>95</v>
      </c>
      <c r="B102" s="7" t="s">
        <v>134</v>
      </c>
      <c r="C102" s="7">
        <v>1975</v>
      </c>
      <c r="D102" s="7">
        <v>1</v>
      </c>
      <c r="E102" s="7">
        <v>0</v>
      </c>
      <c r="F102" s="7">
        <v>2</v>
      </c>
      <c r="G102" s="7">
        <v>4</v>
      </c>
      <c r="H102" s="7">
        <v>7</v>
      </c>
      <c r="I102" s="8">
        <f t="shared" si="2"/>
        <v>97.8</v>
      </c>
      <c r="J102" s="22">
        <v>97.8</v>
      </c>
      <c r="K102" s="22">
        <v>0</v>
      </c>
      <c r="L102" s="5" t="s">
        <v>191</v>
      </c>
      <c r="M102" s="3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3"/>
      <c r="AC102" s="1">
        <v>97.8</v>
      </c>
      <c r="AD102" s="74"/>
    </row>
    <row r="103" spans="1:30" ht="14.25" customHeight="1">
      <c r="A103" s="7">
        <v>96</v>
      </c>
      <c r="B103" s="7" t="s">
        <v>135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7">
        <v>4</v>
      </c>
      <c r="I103" s="8">
        <f t="shared" si="2"/>
        <v>88.6</v>
      </c>
      <c r="J103" s="22">
        <v>88.6</v>
      </c>
      <c r="K103" s="22">
        <v>0</v>
      </c>
      <c r="L103" s="5" t="s">
        <v>191</v>
      </c>
      <c r="M103" s="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3"/>
      <c r="AC103" s="1">
        <v>78.6</v>
      </c>
      <c r="AD103" s="74"/>
    </row>
    <row r="104" spans="1:30" ht="14.25" customHeight="1">
      <c r="A104" s="7">
        <v>97</v>
      </c>
      <c r="B104" s="7" t="s">
        <v>167</v>
      </c>
      <c r="C104" s="7">
        <v>1976</v>
      </c>
      <c r="D104" s="7">
        <v>2</v>
      </c>
      <c r="E104" s="7">
        <v>1</v>
      </c>
      <c r="F104" s="7">
        <v>8</v>
      </c>
      <c r="G104" s="7">
        <v>18</v>
      </c>
      <c r="H104" s="7">
        <v>19</v>
      </c>
      <c r="I104" s="8">
        <f aca="true" t="shared" si="4" ref="I104:I149">SUM(J104:K104)</f>
        <v>347.2</v>
      </c>
      <c r="J104" s="22">
        <v>347.2</v>
      </c>
      <c r="K104" s="22">
        <v>0</v>
      </c>
      <c r="L104" s="5" t="s">
        <v>191</v>
      </c>
      <c r="M104" s="36">
        <v>29.2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3">
        <f aca="true" t="shared" si="5" ref="AA104:AA149">SUM(M104)+AC104</f>
        <v>202.79999999999998</v>
      </c>
      <c r="AC104" s="1">
        <v>173.6</v>
      </c>
      <c r="AD104" s="74"/>
    </row>
    <row r="105" spans="1:30" ht="14.25" customHeight="1">
      <c r="A105" s="7">
        <v>98</v>
      </c>
      <c r="B105" s="7" t="s">
        <v>168</v>
      </c>
      <c r="C105" s="7">
        <v>1975</v>
      </c>
      <c r="D105" s="7">
        <v>1</v>
      </c>
      <c r="E105" s="7">
        <v>1</v>
      </c>
      <c r="F105" s="7">
        <v>2</v>
      </c>
      <c r="G105" s="7">
        <v>5</v>
      </c>
      <c r="H105" s="7">
        <v>5</v>
      </c>
      <c r="I105" s="8">
        <f t="shared" si="4"/>
        <v>94.1</v>
      </c>
      <c r="J105" s="22">
        <v>94.1</v>
      </c>
      <c r="K105" s="22">
        <v>0</v>
      </c>
      <c r="L105" s="5" t="s">
        <v>191</v>
      </c>
      <c r="M105" s="3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3"/>
      <c r="AC105" s="1">
        <v>94.1</v>
      </c>
      <c r="AD105" s="74"/>
    </row>
    <row r="106" spans="1:30" ht="14.25" customHeight="1">
      <c r="A106" s="7">
        <v>99</v>
      </c>
      <c r="B106" s="7" t="s">
        <v>136</v>
      </c>
      <c r="C106" s="7">
        <v>1975</v>
      </c>
      <c r="D106" s="7">
        <v>1</v>
      </c>
      <c r="E106" s="7">
        <v>0</v>
      </c>
      <c r="F106" s="7">
        <v>2</v>
      </c>
      <c r="G106" s="7">
        <v>4</v>
      </c>
      <c r="H106" s="7">
        <v>4</v>
      </c>
      <c r="I106" s="8">
        <f t="shared" si="4"/>
        <v>77.8</v>
      </c>
      <c r="J106" s="22">
        <v>77.8</v>
      </c>
      <c r="K106" s="22">
        <v>0</v>
      </c>
      <c r="L106" s="5" t="s">
        <v>191</v>
      </c>
      <c r="M106" s="3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3"/>
      <c r="AC106" s="1">
        <v>77.5</v>
      </c>
      <c r="AD106" s="74"/>
    </row>
    <row r="107" spans="1:30" ht="14.25" customHeight="1">
      <c r="A107" s="7">
        <v>100</v>
      </c>
      <c r="B107" s="7" t="s">
        <v>137</v>
      </c>
      <c r="C107" s="7">
        <v>1975</v>
      </c>
      <c r="D107" s="7">
        <v>1</v>
      </c>
      <c r="E107" s="7">
        <v>0</v>
      </c>
      <c r="F107" s="7">
        <v>2</v>
      </c>
      <c r="G107" s="7">
        <v>4</v>
      </c>
      <c r="H107" s="7">
        <v>5</v>
      </c>
      <c r="I107" s="8">
        <f t="shared" si="4"/>
        <v>78.6</v>
      </c>
      <c r="J107" s="22">
        <v>78.6</v>
      </c>
      <c r="K107" s="22">
        <v>0</v>
      </c>
      <c r="L107" s="5" t="s">
        <v>191</v>
      </c>
      <c r="M107" s="3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3"/>
      <c r="AC107" s="1">
        <v>78.9</v>
      </c>
      <c r="AD107" s="74"/>
    </row>
    <row r="108" spans="1:30" ht="14.25" customHeight="1">
      <c r="A108" s="7">
        <v>101</v>
      </c>
      <c r="B108" s="7" t="s">
        <v>139</v>
      </c>
      <c r="C108" s="7">
        <v>1928</v>
      </c>
      <c r="D108" s="7">
        <v>2</v>
      </c>
      <c r="E108" s="7"/>
      <c r="F108" s="7">
        <v>10</v>
      </c>
      <c r="G108" s="7"/>
      <c r="H108" s="7">
        <v>18</v>
      </c>
      <c r="I108" s="8">
        <f t="shared" si="4"/>
        <v>696.4000000000001</v>
      </c>
      <c r="J108" s="22">
        <v>367.8</v>
      </c>
      <c r="K108" s="22">
        <v>328.6</v>
      </c>
      <c r="L108" s="35" t="s">
        <v>199</v>
      </c>
      <c r="M108" s="36">
        <v>58.7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3">
        <f t="shared" si="5"/>
        <v>406.59999999999997</v>
      </c>
      <c r="AC108" s="1">
        <v>347.9</v>
      </c>
      <c r="AD108" s="74"/>
    </row>
    <row r="109" spans="1:30" ht="14.25" customHeight="1">
      <c r="A109" s="7">
        <v>102</v>
      </c>
      <c r="B109" s="7" t="s">
        <v>138</v>
      </c>
      <c r="C109" s="7">
        <v>1928</v>
      </c>
      <c r="D109" s="7">
        <v>2</v>
      </c>
      <c r="E109" s="7">
        <v>1</v>
      </c>
      <c r="F109" s="7">
        <v>4</v>
      </c>
      <c r="G109" s="7">
        <v>12</v>
      </c>
      <c r="H109" s="7">
        <v>11</v>
      </c>
      <c r="I109" s="22">
        <f t="shared" si="4"/>
        <v>294.71</v>
      </c>
      <c r="J109" s="22">
        <v>294.71</v>
      </c>
      <c r="K109" s="22">
        <v>0</v>
      </c>
      <c r="L109" s="5" t="s">
        <v>191</v>
      </c>
      <c r="M109" s="36">
        <v>22.4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3">
        <f t="shared" si="5"/>
        <v>170.3</v>
      </c>
      <c r="AC109" s="1">
        <v>147.9</v>
      </c>
      <c r="AD109" s="74"/>
    </row>
    <row r="110" spans="1:30" ht="14.25" customHeight="1">
      <c r="A110" s="7">
        <v>103</v>
      </c>
      <c r="B110" s="7" t="s">
        <v>204</v>
      </c>
      <c r="C110" s="7">
        <v>1928</v>
      </c>
      <c r="D110" s="7">
        <v>2</v>
      </c>
      <c r="E110" s="7"/>
      <c r="F110" s="7">
        <v>12</v>
      </c>
      <c r="G110" s="7"/>
      <c r="H110" s="7">
        <v>32</v>
      </c>
      <c r="I110" s="8">
        <f t="shared" si="4"/>
        <v>374.1</v>
      </c>
      <c r="J110" s="22">
        <v>374.1</v>
      </c>
      <c r="K110" s="22">
        <v>0</v>
      </c>
      <c r="L110" s="5" t="s">
        <v>191</v>
      </c>
      <c r="M110" s="36">
        <v>48.6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3">
        <f t="shared" si="5"/>
        <v>235.7</v>
      </c>
      <c r="AC110" s="1">
        <v>187.1</v>
      </c>
      <c r="AD110" s="74"/>
    </row>
    <row r="111" spans="1:30" ht="14.25" customHeight="1">
      <c r="A111" s="7">
        <v>104</v>
      </c>
      <c r="B111" s="7" t="s">
        <v>140</v>
      </c>
      <c r="C111" s="7">
        <v>1986</v>
      </c>
      <c r="D111" s="7">
        <v>2</v>
      </c>
      <c r="E111" s="7">
        <v>2</v>
      </c>
      <c r="F111" s="7">
        <v>14</v>
      </c>
      <c r="G111" s="7">
        <v>26</v>
      </c>
      <c r="H111" s="7">
        <v>38</v>
      </c>
      <c r="I111" s="8">
        <f t="shared" si="4"/>
        <v>640.2</v>
      </c>
      <c r="J111" s="22">
        <v>640.2</v>
      </c>
      <c r="K111" s="22">
        <v>0</v>
      </c>
      <c r="L111" s="5" t="s">
        <v>191</v>
      </c>
      <c r="M111" s="36">
        <v>67.9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3">
        <f t="shared" si="5"/>
        <v>388.1</v>
      </c>
      <c r="AC111" s="1">
        <v>320.2</v>
      </c>
      <c r="AD111" s="74"/>
    </row>
    <row r="112" spans="1:30" ht="14.25" customHeight="1">
      <c r="A112" s="7">
        <v>105</v>
      </c>
      <c r="B112" s="7" t="s">
        <v>244</v>
      </c>
      <c r="C112" s="7">
        <v>2017</v>
      </c>
      <c r="D112" s="7">
        <v>3</v>
      </c>
      <c r="E112" s="7"/>
      <c r="F112" s="7">
        <v>51</v>
      </c>
      <c r="G112" s="7"/>
      <c r="H112" s="7">
        <v>84</v>
      </c>
      <c r="I112" s="22">
        <f t="shared" si="4"/>
        <v>1889.4</v>
      </c>
      <c r="J112" s="22">
        <v>1889.4</v>
      </c>
      <c r="K112" s="22">
        <v>0</v>
      </c>
      <c r="L112" s="5"/>
      <c r="M112" s="36">
        <v>370.8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3">
        <v>1124.2</v>
      </c>
      <c r="AD112" s="74"/>
    </row>
    <row r="113" spans="1:30" ht="14.25" customHeight="1">
      <c r="A113" s="7">
        <v>106</v>
      </c>
      <c r="B113" s="7" t="s">
        <v>141</v>
      </c>
      <c r="C113" s="7">
        <v>1907</v>
      </c>
      <c r="D113" s="7">
        <v>2</v>
      </c>
      <c r="E113" s="7">
        <v>7</v>
      </c>
      <c r="F113" s="7">
        <v>48</v>
      </c>
      <c r="G113" s="7">
        <v>69</v>
      </c>
      <c r="H113" s="7">
        <v>83</v>
      </c>
      <c r="I113" s="8">
        <f t="shared" si="4"/>
        <v>2311.6</v>
      </c>
      <c r="J113" s="22">
        <v>1984.9</v>
      </c>
      <c r="K113" s="22">
        <v>326.7</v>
      </c>
      <c r="L113" s="5" t="s">
        <v>191</v>
      </c>
      <c r="M113" s="36">
        <v>238.1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3">
        <f t="shared" si="5"/>
        <v>1491.37</v>
      </c>
      <c r="AC113" s="1">
        <v>1253.27</v>
      </c>
      <c r="AD113" s="74"/>
    </row>
    <row r="114" spans="1:30" ht="14.25" customHeight="1">
      <c r="A114" s="7">
        <v>107</v>
      </c>
      <c r="B114" s="7" t="s">
        <v>219</v>
      </c>
      <c r="C114" s="7">
        <v>1990</v>
      </c>
      <c r="D114" s="7">
        <v>5</v>
      </c>
      <c r="E114" s="7">
        <v>3</v>
      </c>
      <c r="F114" s="7">
        <v>90</v>
      </c>
      <c r="G114" s="7">
        <v>87</v>
      </c>
      <c r="H114" s="7">
        <v>172</v>
      </c>
      <c r="I114" s="8">
        <f t="shared" si="4"/>
        <v>4113.2</v>
      </c>
      <c r="J114" s="22">
        <v>4113.2</v>
      </c>
      <c r="K114" s="22">
        <v>0</v>
      </c>
      <c r="L114" s="5" t="s">
        <v>191</v>
      </c>
      <c r="M114" s="36">
        <v>255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3">
        <f t="shared" si="5"/>
        <v>1077.8</v>
      </c>
      <c r="AC114" s="1">
        <v>822.8</v>
      </c>
      <c r="AD114" s="74"/>
    </row>
    <row r="115" spans="1:30" ht="14.25" customHeight="1">
      <c r="A115" s="7">
        <v>108</v>
      </c>
      <c r="B115" s="7" t="s">
        <v>142</v>
      </c>
      <c r="C115" s="7">
        <v>1927</v>
      </c>
      <c r="D115" s="7">
        <v>1</v>
      </c>
      <c r="E115" s="7">
        <v>0</v>
      </c>
      <c r="F115" s="7">
        <v>3</v>
      </c>
      <c r="G115" s="7">
        <v>7</v>
      </c>
      <c r="H115" s="7">
        <v>7</v>
      </c>
      <c r="I115" s="8">
        <f t="shared" si="4"/>
        <v>113.8</v>
      </c>
      <c r="J115" s="22">
        <v>113.8</v>
      </c>
      <c r="K115" s="22">
        <v>0</v>
      </c>
      <c r="L115" s="5" t="s">
        <v>191</v>
      </c>
      <c r="M115" s="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3"/>
      <c r="AC115" s="1">
        <v>113.8</v>
      </c>
      <c r="AD115" s="74"/>
    </row>
    <row r="116" spans="1:30" ht="14.25" customHeight="1">
      <c r="A116" s="7">
        <v>109</v>
      </c>
      <c r="B116" s="7" t="s">
        <v>143</v>
      </c>
      <c r="C116" s="7">
        <v>1926</v>
      </c>
      <c r="D116" s="7">
        <v>1</v>
      </c>
      <c r="E116" s="7">
        <v>0</v>
      </c>
      <c r="F116" s="7">
        <v>3</v>
      </c>
      <c r="G116" s="7">
        <v>5</v>
      </c>
      <c r="H116" s="7">
        <v>6</v>
      </c>
      <c r="I116" s="8">
        <f t="shared" si="4"/>
        <v>202.3</v>
      </c>
      <c r="J116" s="22">
        <v>202.3</v>
      </c>
      <c r="K116" s="22">
        <v>0</v>
      </c>
      <c r="L116" s="5" t="s">
        <v>191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3"/>
      <c r="AC116" s="1">
        <v>202.4</v>
      </c>
      <c r="AD116" s="74"/>
    </row>
    <row r="117" spans="1:30" ht="14.25" customHeight="1">
      <c r="A117" s="7">
        <v>110</v>
      </c>
      <c r="B117" s="7" t="s">
        <v>144</v>
      </c>
      <c r="C117" s="7">
        <v>1962</v>
      </c>
      <c r="D117" s="7">
        <v>2</v>
      </c>
      <c r="E117" s="7">
        <v>1</v>
      </c>
      <c r="F117" s="7">
        <v>5</v>
      </c>
      <c r="G117" s="7">
        <v>6</v>
      </c>
      <c r="H117" s="7">
        <v>6</v>
      </c>
      <c r="I117" s="8">
        <f t="shared" si="4"/>
        <v>134.7</v>
      </c>
      <c r="J117" s="22">
        <v>134.7</v>
      </c>
      <c r="K117" s="22">
        <v>0</v>
      </c>
      <c r="L117" s="5" t="s">
        <v>191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3"/>
      <c r="AC117" s="1">
        <v>134.7</v>
      </c>
      <c r="AD117" s="74"/>
    </row>
    <row r="118" spans="1:30" ht="14.25" customHeight="1">
      <c r="A118" s="7">
        <v>111</v>
      </c>
      <c r="B118" s="7" t="s">
        <v>145</v>
      </c>
      <c r="C118" s="7">
        <v>1917</v>
      </c>
      <c r="D118" s="7">
        <v>3</v>
      </c>
      <c r="E118" s="7">
        <v>4</v>
      </c>
      <c r="F118" s="7">
        <v>38</v>
      </c>
      <c r="G118" s="7">
        <v>64</v>
      </c>
      <c r="H118" s="7">
        <v>76</v>
      </c>
      <c r="I118" s="8">
        <f t="shared" si="4"/>
        <v>1796.8</v>
      </c>
      <c r="J118" s="22">
        <v>1525.3</v>
      </c>
      <c r="K118" s="22">
        <v>271.5</v>
      </c>
      <c r="L118" s="5" t="s">
        <v>191</v>
      </c>
      <c r="M118" s="36">
        <v>222.4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3">
        <f t="shared" si="5"/>
        <v>1419.8000000000002</v>
      </c>
      <c r="AC118" s="1">
        <v>1197.4</v>
      </c>
      <c r="AD118" s="74"/>
    </row>
    <row r="119" spans="1:30" ht="14.25" customHeight="1">
      <c r="A119" s="7">
        <v>112</v>
      </c>
      <c r="B119" s="7" t="s">
        <v>243</v>
      </c>
      <c r="C119" s="7">
        <v>2017</v>
      </c>
      <c r="D119" s="7">
        <v>3</v>
      </c>
      <c r="E119" s="7"/>
      <c r="F119" s="7">
        <v>18</v>
      </c>
      <c r="G119" s="7"/>
      <c r="H119" s="7">
        <v>37</v>
      </c>
      <c r="I119" s="8">
        <f t="shared" si="4"/>
        <v>661.5</v>
      </c>
      <c r="J119" s="22">
        <v>661.5</v>
      </c>
      <c r="K119" s="22">
        <v>0</v>
      </c>
      <c r="L119" s="5"/>
      <c r="M119" s="36">
        <v>113.2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3">
        <v>371.4</v>
      </c>
      <c r="AD119" s="74"/>
    </row>
    <row r="120" spans="1:30" ht="14.25" customHeight="1">
      <c r="A120" s="7">
        <v>113</v>
      </c>
      <c r="B120" s="7" t="s">
        <v>5</v>
      </c>
      <c r="C120" s="7">
        <v>1992</v>
      </c>
      <c r="D120" s="7">
        <v>2</v>
      </c>
      <c r="E120" s="7"/>
      <c r="F120" s="7">
        <v>8</v>
      </c>
      <c r="G120" s="7"/>
      <c r="H120" s="7">
        <v>21</v>
      </c>
      <c r="I120" s="8">
        <f t="shared" si="4"/>
        <v>364</v>
      </c>
      <c r="J120" s="22">
        <v>364</v>
      </c>
      <c r="K120" s="22">
        <v>0</v>
      </c>
      <c r="L120" s="5" t="s">
        <v>191</v>
      </c>
      <c r="M120" s="36">
        <v>29.9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3">
        <f t="shared" si="5"/>
        <v>211.9</v>
      </c>
      <c r="AC120" s="1">
        <v>182</v>
      </c>
      <c r="AD120" s="74"/>
    </row>
    <row r="121" spans="1:30" ht="14.25" customHeight="1">
      <c r="A121" s="7">
        <v>114</v>
      </c>
      <c r="B121" s="7" t="s">
        <v>31</v>
      </c>
      <c r="C121" s="7">
        <v>1992</v>
      </c>
      <c r="D121" s="7">
        <v>3</v>
      </c>
      <c r="E121" s="7">
        <v>2</v>
      </c>
      <c r="F121" s="7">
        <v>24</v>
      </c>
      <c r="G121" s="7">
        <v>54</v>
      </c>
      <c r="H121" s="7">
        <v>63</v>
      </c>
      <c r="I121" s="22">
        <f t="shared" si="4"/>
        <v>1300.33</v>
      </c>
      <c r="J121" s="22">
        <v>1300.33</v>
      </c>
      <c r="K121" s="22">
        <v>0</v>
      </c>
      <c r="L121" s="5" t="s">
        <v>191</v>
      </c>
      <c r="M121" s="36">
        <v>177.2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3">
        <f t="shared" si="5"/>
        <v>1044</v>
      </c>
      <c r="AC121" s="1">
        <v>866.8</v>
      </c>
      <c r="AD121" s="74"/>
    </row>
    <row r="122" spans="1:30" ht="14.25" customHeight="1">
      <c r="A122" s="7">
        <v>115</v>
      </c>
      <c r="B122" s="7" t="s">
        <v>147</v>
      </c>
      <c r="C122" s="7">
        <v>1930</v>
      </c>
      <c r="D122" s="7">
        <v>2</v>
      </c>
      <c r="E122" s="7">
        <v>2</v>
      </c>
      <c r="F122" s="12">
        <v>8</v>
      </c>
      <c r="G122" s="7">
        <v>16</v>
      </c>
      <c r="H122" s="7">
        <v>19</v>
      </c>
      <c r="I122" s="8">
        <f t="shared" si="4"/>
        <v>308.2</v>
      </c>
      <c r="J122" s="22">
        <v>308.2</v>
      </c>
      <c r="K122" s="22">
        <v>0</v>
      </c>
      <c r="L122" s="5" t="s">
        <v>191</v>
      </c>
      <c r="M122" s="36">
        <v>70.7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3">
        <f t="shared" si="5"/>
        <v>224.3</v>
      </c>
      <c r="AC122" s="1">
        <v>153.6</v>
      </c>
      <c r="AD122" s="74"/>
    </row>
    <row r="123" spans="1:30" ht="14.25" customHeight="1">
      <c r="A123" s="7">
        <v>116</v>
      </c>
      <c r="B123" s="7" t="s">
        <v>170</v>
      </c>
      <c r="C123" s="7">
        <v>1917</v>
      </c>
      <c r="D123" s="7">
        <v>3</v>
      </c>
      <c r="E123" s="7">
        <v>5</v>
      </c>
      <c r="F123" s="7">
        <v>48</v>
      </c>
      <c r="G123" s="7">
        <v>97</v>
      </c>
      <c r="H123" s="7">
        <v>95</v>
      </c>
      <c r="I123" s="8">
        <f t="shared" si="4"/>
        <v>1991.8999999999999</v>
      </c>
      <c r="J123" s="22">
        <v>1798.1</v>
      </c>
      <c r="K123" s="22">
        <v>193.8</v>
      </c>
      <c r="L123" s="5" t="s">
        <v>191</v>
      </c>
      <c r="M123" s="36">
        <v>299.6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3">
        <f t="shared" si="5"/>
        <v>969.73</v>
      </c>
      <c r="AC123" s="1">
        <v>670.13</v>
      </c>
      <c r="AD123" s="74"/>
    </row>
    <row r="124" spans="1:30" ht="14.25" customHeight="1">
      <c r="A124" s="7">
        <v>117</v>
      </c>
      <c r="B124" s="7" t="s">
        <v>148</v>
      </c>
      <c r="C124" s="7">
        <v>1980</v>
      </c>
      <c r="D124" s="7">
        <v>3</v>
      </c>
      <c r="E124" s="7">
        <v>3</v>
      </c>
      <c r="F124" s="7">
        <v>27</v>
      </c>
      <c r="G124" s="7">
        <v>54</v>
      </c>
      <c r="H124" s="7">
        <v>66</v>
      </c>
      <c r="I124" s="8">
        <f t="shared" si="4"/>
        <v>1320.1</v>
      </c>
      <c r="J124" s="22">
        <v>1320.1</v>
      </c>
      <c r="K124" s="22">
        <v>0</v>
      </c>
      <c r="L124" s="5" t="s">
        <v>191</v>
      </c>
      <c r="M124" s="36">
        <v>121.1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3">
        <f t="shared" si="5"/>
        <v>561.2</v>
      </c>
      <c r="AC124" s="1">
        <v>440.1</v>
      </c>
      <c r="AD124" s="74"/>
    </row>
    <row r="125" spans="1:30" ht="14.25" customHeight="1">
      <c r="A125" s="7">
        <v>118</v>
      </c>
      <c r="B125" s="7" t="s">
        <v>172</v>
      </c>
      <c r="C125" s="7">
        <v>2016</v>
      </c>
      <c r="D125" s="7">
        <v>5</v>
      </c>
      <c r="E125" s="7"/>
      <c r="F125" s="7">
        <v>30</v>
      </c>
      <c r="G125" s="7">
        <v>60</v>
      </c>
      <c r="H125" s="7">
        <v>3</v>
      </c>
      <c r="I125" s="8">
        <f t="shared" si="4"/>
        <v>2212.8</v>
      </c>
      <c r="J125" s="22">
        <v>1815.3</v>
      </c>
      <c r="K125" s="22">
        <v>397.5</v>
      </c>
      <c r="L125" s="5"/>
      <c r="M125" s="36">
        <v>191.5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3">
        <f t="shared" si="5"/>
        <v>676.5</v>
      </c>
      <c r="AC125" s="1">
        <v>485</v>
      </c>
      <c r="AD125" s="74"/>
    </row>
    <row r="126" spans="1:30" ht="14.25" customHeight="1">
      <c r="A126" s="5">
        <v>119</v>
      </c>
      <c r="B126" s="7" t="s">
        <v>149</v>
      </c>
      <c r="C126" s="7">
        <v>1956</v>
      </c>
      <c r="D126" s="7">
        <v>1</v>
      </c>
      <c r="E126" s="7">
        <v>2</v>
      </c>
      <c r="F126" s="12">
        <v>2</v>
      </c>
      <c r="G126" s="7">
        <v>6</v>
      </c>
      <c r="H126" s="7">
        <v>4</v>
      </c>
      <c r="I126" s="8">
        <f t="shared" si="4"/>
        <v>81.6</v>
      </c>
      <c r="J126" s="22">
        <v>81.6</v>
      </c>
      <c r="K126" s="22">
        <v>0</v>
      </c>
      <c r="L126" s="35" t="s">
        <v>197</v>
      </c>
      <c r="M126" s="3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3"/>
      <c r="AC126" s="1">
        <v>81.6</v>
      </c>
      <c r="AD126" s="74"/>
    </row>
    <row r="127" spans="1:30" ht="14.25" customHeight="1">
      <c r="A127" s="5">
        <v>120</v>
      </c>
      <c r="B127" s="7" t="s">
        <v>150</v>
      </c>
      <c r="C127" s="7">
        <v>1956</v>
      </c>
      <c r="D127" s="7">
        <v>1</v>
      </c>
      <c r="E127" s="7">
        <v>0</v>
      </c>
      <c r="F127" s="12">
        <v>2</v>
      </c>
      <c r="G127" s="7">
        <v>6</v>
      </c>
      <c r="H127" s="7">
        <v>6</v>
      </c>
      <c r="I127" s="8">
        <f t="shared" si="4"/>
        <v>132.2</v>
      </c>
      <c r="J127" s="22">
        <v>132.2</v>
      </c>
      <c r="K127" s="22">
        <v>0</v>
      </c>
      <c r="L127" s="5" t="s">
        <v>191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3"/>
      <c r="AC127" s="1">
        <v>132.2</v>
      </c>
      <c r="AD127" s="74"/>
    </row>
    <row r="128" spans="1:30" ht="14.25" customHeight="1">
      <c r="A128" s="5">
        <v>121</v>
      </c>
      <c r="B128" s="7" t="s">
        <v>151</v>
      </c>
      <c r="C128" s="7">
        <v>1956</v>
      </c>
      <c r="D128" s="7">
        <v>1</v>
      </c>
      <c r="E128" s="7">
        <v>0</v>
      </c>
      <c r="F128" s="12">
        <v>4</v>
      </c>
      <c r="G128" s="7">
        <v>5</v>
      </c>
      <c r="H128" s="7">
        <v>11</v>
      </c>
      <c r="I128" s="8">
        <f t="shared" si="4"/>
        <v>86.5</v>
      </c>
      <c r="J128" s="22">
        <v>86.5</v>
      </c>
      <c r="K128" s="22">
        <v>0</v>
      </c>
      <c r="L128" s="5" t="s">
        <v>191</v>
      </c>
      <c r="M128" s="3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3"/>
      <c r="AC128" s="1">
        <v>87.2</v>
      </c>
      <c r="AD128" s="74"/>
    </row>
    <row r="129" spans="1:30" ht="14.25" customHeight="1">
      <c r="A129" s="5">
        <v>122</v>
      </c>
      <c r="B129" s="7" t="s">
        <v>152</v>
      </c>
      <c r="C129" s="7">
        <v>1956</v>
      </c>
      <c r="D129" s="7">
        <v>1</v>
      </c>
      <c r="E129" s="7">
        <v>0</v>
      </c>
      <c r="F129" s="12">
        <v>3</v>
      </c>
      <c r="G129" s="7">
        <v>4</v>
      </c>
      <c r="H129" s="7">
        <v>5</v>
      </c>
      <c r="I129" s="8">
        <f t="shared" si="4"/>
        <v>96.9</v>
      </c>
      <c r="J129" s="22">
        <v>96.9</v>
      </c>
      <c r="K129" s="22">
        <v>0</v>
      </c>
      <c r="L129" s="5" t="s">
        <v>191</v>
      </c>
      <c r="M129" s="36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3"/>
      <c r="AC129" s="1">
        <v>96.9</v>
      </c>
      <c r="AD129" s="74"/>
    </row>
    <row r="130" spans="1:30" ht="14.25" customHeight="1">
      <c r="A130" s="5">
        <v>123</v>
      </c>
      <c r="B130" s="7" t="s">
        <v>153</v>
      </c>
      <c r="C130" s="7">
        <v>1956</v>
      </c>
      <c r="D130" s="7">
        <v>1</v>
      </c>
      <c r="E130" s="7"/>
      <c r="F130" s="12">
        <v>3</v>
      </c>
      <c r="G130" s="7"/>
      <c r="H130" s="7">
        <v>5</v>
      </c>
      <c r="I130" s="8">
        <f t="shared" si="4"/>
        <v>108.9</v>
      </c>
      <c r="J130" s="22">
        <v>108.9</v>
      </c>
      <c r="K130" s="22">
        <v>0</v>
      </c>
      <c r="L130" s="5" t="s">
        <v>191</v>
      </c>
      <c r="M130" s="3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3"/>
      <c r="AC130" s="1">
        <v>108.9</v>
      </c>
      <c r="AD130" s="74"/>
    </row>
    <row r="131" spans="1:30" ht="14.25" customHeight="1">
      <c r="A131" s="7">
        <v>124</v>
      </c>
      <c r="B131" s="7" t="s">
        <v>154</v>
      </c>
      <c r="C131" s="7">
        <v>1956</v>
      </c>
      <c r="D131" s="7">
        <v>1</v>
      </c>
      <c r="E131" s="7"/>
      <c r="F131" s="12">
        <v>4</v>
      </c>
      <c r="G131" s="7"/>
      <c r="H131" s="7">
        <v>5</v>
      </c>
      <c r="I131" s="8">
        <f t="shared" si="4"/>
        <v>141.1</v>
      </c>
      <c r="J131" s="22">
        <v>141.1</v>
      </c>
      <c r="K131" s="22">
        <v>0</v>
      </c>
      <c r="L131" s="5" t="s">
        <v>191</v>
      </c>
      <c r="M131" s="3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3"/>
      <c r="AC131" s="1">
        <v>141.1</v>
      </c>
      <c r="AD131" s="74"/>
    </row>
    <row r="132" spans="1:30" ht="14.25" customHeight="1">
      <c r="A132" s="7">
        <v>125</v>
      </c>
      <c r="B132" s="7" t="s">
        <v>155</v>
      </c>
      <c r="C132" s="7">
        <v>1956</v>
      </c>
      <c r="D132" s="7">
        <v>1</v>
      </c>
      <c r="E132" s="7"/>
      <c r="F132" s="12">
        <v>4</v>
      </c>
      <c r="G132" s="7"/>
      <c r="H132" s="7">
        <v>5</v>
      </c>
      <c r="I132" s="8">
        <f t="shared" si="4"/>
        <v>127.5</v>
      </c>
      <c r="J132" s="22">
        <v>127.5</v>
      </c>
      <c r="K132" s="22">
        <v>0</v>
      </c>
      <c r="L132" s="5" t="s">
        <v>191</v>
      </c>
      <c r="M132" s="3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3"/>
      <c r="AC132" s="1">
        <v>127.5</v>
      </c>
      <c r="AD132" s="74"/>
    </row>
    <row r="133" spans="1:30" ht="14.25" customHeight="1">
      <c r="A133" s="7">
        <v>126</v>
      </c>
      <c r="B133" s="7" t="s">
        <v>156</v>
      </c>
      <c r="C133" s="7">
        <v>2010</v>
      </c>
      <c r="D133" s="7">
        <v>3</v>
      </c>
      <c r="E133" s="7"/>
      <c r="F133" s="12">
        <v>16</v>
      </c>
      <c r="G133" s="7"/>
      <c r="H133" s="7">
        <v>46</v>
      </c>
      <c r="I133" s="8">
        <f t="shared" si="4"/>
        <v>922.7</v>
      </c>
      <c r="J133" s="22">
        <v>922.7</v>
      </c>
      <c r="K133" s="22">
        <v>0</v>
      </c>
      <c r="L133" s="5" t="s">
        <v>191</v>
      </c>
      <c r="M133" s="36">
        <v>122.1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3">
        <f t="shared" si="5"/>
        <v>737.23</v>
      </c>
      <c r="AC133" s="1">
        <v>615.13</v>
      </c>
      <c r="AD133" s="74"/>
    </row>
    <row r="134" spans="1:30" ht="14.25" customHeight="1">
      <c r="A134" s="7">
        <v>127</v>
      </c>
      <c r="B134" s="7" t="s">
        <v>30</v>
      </c>
      <c r="C134" s="7">
        <v>2011</v>
      </c>
      <c r="D134" s="7">
        <v>3</v>
      </c>
      <c r="E134" s="7"/>
      <c r="F134" s="7">
        <v>24</v>
      </c>
      <c r="G134" s="7">
        <v>3</v>
      </c>
      <c r="H134" s="7">
        <v>38</v>
      </c>
      <c r="I134" s="8">
        <f t="shared" si="4"/>
        <v>1161.8</v>
      </c>
      <c r="J134" s="22">
        <v>1161.8</v>
      </c>
      <c r="K134" s="22">
        <v>0</v>
      </c>
      <c r="L134" s="5" t="s">
        <v>191</v>
      </c>
      <c r="M134" s="36">
        <v>142.7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3">
        <f t="shared" si="5"/>
        <v>917.23</v>
      </c>
      <c r="AC134" s="1">
        <v>774.53</v>
      </c>
      <c r="AD134" s="74"/>
    </row>
    <row r="135" spans="1:30" ht="14.25" customHeight="1">
      <c r="A135" s="7">
        <v>128</v>
      </c>
      <c r="B135" s="7" t="s">
        <v>157</v>
      </c>
      <c r="C135" s="7">
        <v>1975</v>
      </c>
      <c r="D135" s="7">
        <v>2</v>
      </c>
      <c r="E135" s="7">
        <v>2</v>
      </c>
      <c r="F135" s="7">
        <v>16</v>
      </c>
      <c r="G135" s="7">
        <v>32</v>
      </c>
      <c r="H135" s="7">
        <v>31</v>
      </c>
      <c r="I135" s="8">
        <f t="shared" si="4"/>
        <v>785.5</v>
      </c>
      <c r="J135" s="22">
        <v>785.5</v>
      </c>
      <c r="K135" s="22">
        <v>0</v>
      </c>
      <c r="L135" s="5" t="s">
        <v>191</v>
      </c>
      <c r="M135" s="36">
        <v>64.6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3">
        <f t="shared" si="5"/>
        <v>810.8000000000001</v>
      </c>
      <c r="AC135" s="1">
        <v>746.2</v>
      </c>
      <c r="AD135" s="74"/>
    </row>
    <row r="136" spans="1:30" ht="14.25" customHeight="1">
      <c r="A136" s="7">
        <v>129</v>
      </c>
      <c r="B136" s="7" t="s">
        <v>158</v>
      </c>
      <c r="C136" s="7">
        <v>1977</v>
      </c>
      <c r="D136" s="7">
        <v>2</v>
      </c>
      <c r="E136" s="12">
        <v>2</v>
      </c>
      <c r="F136" s="7">
        <v>16</v>
      </c>
      <c r="G136" s="7">
        <v>32</v>
      </c>
      <c r="H136" s="7">
        <v>41</v>
      </c>
      <c r="I136" s="8">
        <f t="shared" si="4"/>
        <v>794.5</v>
      </c>
      <c r="J136" s="22">
        <v>794.5</v>
      </c>
      <c r="K136" s="22">
        <v>0</v>
      </c>
      <c r="L136" s="5" t="s">
        <v>191</v>
      </c>
      <c r="M136" s="36">
        <v>64.4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3">
        <f t="shared" si="5"/>
        <v>860.1</v>
      </c>
      <c r="AC136" s="1">
        <v>795.7</v>
      </c>
      <c r="AD136" s="74"/>
    </row>
    <row r="137" spans="1:30" ht="14.25" customHeight="1">
      <c r="A137" s="7">
        <v>130</v>
      </c>
      <c r="B137" s="7" t="s">
        <v>159</v>
      </c>
      <c r="C137" s="7">
        <v>1978</v>
      </c>
      <c r="D137" s="7">
        <v>2</v>
      </c>
      <c r="E137" s="7">
        <v>2</v>
      </c>
      <c r="F137" s="7">
        <v>16</v>
      </c>
      <c r="G137" s="7">
        <v>32</v>
      </c>
      <c r="H137" s="7">
        <v>19</v>
      </c>
      <c r="I137" s="8">
        <f t="shared" si="4"/>
        <v>806.5</v>
      </c>
      <c r="J137" s="22">
        <v>806.5</v>
      </c>
      <c r="K137" s="22">
        <v>0</v>
      </c>
      <c r="L137" s="5" t="s">
        <v>191</v>
      </c>
      <c r="M137" s="36">
        <v>70.5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3">
        <f t="shared" si="5"/>
        <v>877.5</v>
      </c>
      <c r="AC137" s="1">
        <v>807</v>
      </c>
      <c r="AD137" s="74"/>
    </row>
    <row r="138" spans="1:30" ht="14.25" customHeight="1">
      <c r="A138" s="7">
        <v>131</v>
      </c>
      <c r="B138" s="7" t="s">
        <v>8</v>
      </c>
      <c r="C138" s="7">
        <v>2009</v>
      </c>
      <c r="D138" s="7">
        <v>5</v>
      </c>
      <c r="E138" s="7"/>
      <c r="F138" s="7">
        <v>74</v>
      </c>
      <c r="G138" s="7"/>
      <c r="H138" s="7">
        <v>114</v>
      </c>
      <c r="I138" s="8">
        <f t="shared" si="4"/>
        <v>3377.2999999999997</v>
      </c>
      <c r="J138" s="22">
        <v>2701.7</v>
      </c>
      <c r="K138" s="22">
        <v>675.6</v>
      </c>
      <c r="L138" s="35" t="s">
        <v>197</v>
      </c>
      <c r="M138" s="36">
        <v>305.1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3">
        <f t="shared" si="5"/>
        <v>1080.7</v>
      </c>
      <c r="AC138" s="1">
        <v>775.6</v>
      </c>
      <c r="AD138" s="74"/>
    </row>
    <row r="139" spans="1:30" ht="14.25" customHeight="1">
      <c r="A139" s="7">
        <v>132</v>
      </c>
      <c r="B139" s="7" t="s">
        <v>160</v>
      </c>
      <c r="C139" s="7">
        <v>1972</v>
      </c>
      <c r="D139" s="7">
        <v>5</v>
      </c>
      <c r="E139" s="7">
        <v>4</v>
      </c>
      <c r="F139" s="7">
        <v>70</v>
      </c>
      <c r="G139" s="7">
        <v>170</v>
      </c>
      <c r="H139" s="7">
        <v>136</v>
      </c>
      <c r="I139" s="8">
        <f t="shared" si="4"/>
        <v>3370.4</v>
      </c>
      <c r="J139" s="22">
        <v>3370.4</v>
      </c>
      <c r="K139" s="22">
        <v>0</v>
      </c>
      <c r="L139" s="5" t="s">
        <v>191</v>
      </c>
      <c r="M139" s="53">
        <v>299.53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3">
        <f t="shared" si="5"/>
        <v>973.5699999999999</v>
      </c>
      <c r="AC139" s="1">
        <v>674.04</v>
      </c>
      <c r="AD139" s="74"/>
    </row>
    <row r="140" spans="1:30" ht="14.25" customHeight="1">
      <c r="A140" s="7">
        <v>133</v>
      </c>
      <c r="B140" s="7" t="s">
        <v>161</v>
      </c>
      <c r="C140" s="7">
        <v>1958</v>
      </c>
      <c r="D140" s="7">
        <v>2</v>
      </c>
      <c r="E140" s="7">
        <v>3</v>
      </c>
      <c r="F140" s="7">
        <v>18</v>
      </c>
      <c r="G140" s="7">
        <v>44</v>
      </c>
      <c r="H140" s="7">
        <v>39</v>
      </c>
      <c r="I140" s="22">
        <f t="shared" si="4"/>
        <v>959.4</v>
      </c>
      <c r="J140" s="22">
        <v>850.1</v>
      </c>
      <c r="K140" s="22">
        <v>109.3</v>
      </c>
      <c r="L140" s="5" t="s">
        <v>191</v>
      </c>
      <c r="M140" s="36">
        <v>94.5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3">
        <f t="shared" si="5"/>
        <v>1056.7</v>
      </c>
      <c r="AC140" s="1">
        <v>962.2</v>
      </c>
      <c r="AD140" s="74"/>
    </row>
    <row r="141" spans="1:30" ht="14.25" customHeight="1">
      <c r="A141" s="7">
        <v>134</v>
      </c>
      <c r="B141" s="7" t="s">
        <v>27</v>
      </c>
      <c r="C141" s="7">
        <v>2011</v>
      </c>
      <c r="D141" s="7">
        <v>3</v>
      </c>
      <c r="E141" s="7">
        <v>3</v>
      </c>
      <c r="F141" s="7">
        <v>36</v>
      </c>
      <c r="G141" s="7"/>
      <c r="H141" s="7">
        <v>58</v>
      </c>
      <c r="I141" s="8">
        <f t="shared" si="4"/>
        <v>1478.7</v>
      </c>
      <c r="J141" s="22">
        <v>1375</v>
      </c>
      <c r="K141" s="22">
        <v>103.7</v>
      </c>
      <c r="L141" s="35" t="s">
        <v>197</v>
      </c>
      <c r="M141" s="36">
        <v>210.1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3">
        <f t="shared" si="5"/>
        <v>1195.8999999999999</v>
      </c>
      <c r="AC141" s="1">
        <v>985.8</v>
      </c>
      <c r="AD141" s="74"/>
    </row>
    <row r="142" spans="1:30" ht="14.25" customHeight="1">
      <c r="A142" s="7">
        <v>135</v>
      </c>
      <c r="B142" s="7" t="s">
        <v>215</v>
      </c>
      <c r="C142" s="7">
        <v>2011</v>
      </c>
      <c r="D142" s="7">
        <v>3</v>
      </c>
      <c r="E142" s="7">
        <v>3</v>
      </c>
      <c r="F142" s="7">
        <v>39</v>
      </c>
      <c r="G142" s="7"/>
      <c r="H142" s="7">
        <v>60</v>
      </c>
      <c r="I142" s="8">
        <f t="shared" si="4"/>
        <v>1872.3</v>
      </c>
      <c r="J142" s="22">
        <v>1690.3</v>
      </c>
      <c r="K142" s="22">
        <v>182</v>
      </c>
      <c r="L142" s="35"/>
      <c r="M142" s="36">
        <v>215.6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3">
        <f t="shared" si="5"/>
        <v>1463.8</v>
      </c>
      <c r="AC142" s="1">
        <v>1248.2</v>
      </c>
      <c r="AD142" s="74"/>
    </row>
    <row r="143" spans="1:30" ht="14.25" customHeight="1">
      <c r="A143" s="7">
        <v>136</v>
      </c>
      <c r="B143" s="7" t="s">
        <v>234</v>
      </c>
      <c r="C143" s="7">
        <v>2016</v>
      </c>
      <c r="D143" s="7">
        <v>3</v>
      </c>
      <c r="E143" s="7">
        <v>2</v>
      </c>
      <c r="F143" s="7">
        <v>30</v>
      </c>
      <c r="G143" s="7"/>
      <c r="H143" s="7">
        <v>56</v>
      </c>
      <c r="I143" s="8">
        <f t="shared" si="4"/>
        <v>1216.6</v>
      </c>
      <c r="J143" s="22">
        <v>1216.6</v>
      </c>
      <c r="K143" s="22">
        <v>0</v>
      </c>
      <c r="L143" s="35"/>
      <c r="M143" s="36">
        <v>165.9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3">
        <f t="shared" si="5"/>
        <v>977.77</v>
      </c>
      <c r="AC143" s="1">
        <v>811.87</v>
      </c>
      <c r="AD143" s="74"/>
    </row>
    <row r="144" spans="1:30" ht="14.25" customHeight="1">
      <c r="A144" s="7">
        <v>137</v>
      </c>
      <c r="B144" s="7" t="s">
        <v>162</v>
      </c>
      <c r="C144" s="7">
        <v>1975</v>
      </c>
      <c r="D144" s="7">
        <v>2</v>
      </c>
      <c r="E144" s="7">
        <v>2</v>
      </c>
      <c r="F144" s="7">
        <v>16</v>
      </c>
      <c r="G144" s="7">
        <v>32</v>
      </c>
      <c r="H144" s="7">
        <v>35</v>
      </c>
      <c r="I144" s="8">
        <f t="shared" si="4"/>
        <v>789.1</v>
      </c>
      <c r="J144" s="22">
        <v>789.1</v>
      </c>
      <c r="K144" s="22">
        <v>0</v>
      </c>
      <c r="L144" s="35" t="s">
        <v>199</v>
      </c>
      <c r="M144" s="36">
        <v>64.9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3">
        <f t="shared" si="5"/>
        <v>459.6</v>
      </c>
      <c r="AC144" s="1">
        <v>394.7</v>
      </c>
      <c r="AD144" s="74"/>
    </row>
    <row r="145" spans="1:30" ht="14.25" customHeight="1">
      <c r="A145" s="7">
        <v>138</v>
      </c>
      <c r="B145" s="7" t="s">
        <v>163</v>
      </c>
      <c r="C145" s="7">
        <v>1956</v>
      </c>
      <c r="D145" s="7">
        <v>1</v>
      </c>
      <c r="E145" s="7">
        <v>0</v>
      </c>
      <c r="F145" s="7">
        <v>4</v>
      </c>
      <c r="G145" s="7">
        <v>4</v>
      </c>
      <c r="H145" s="7">
        <v>11</v>
      </c>
      <c r="I145" s="8">
        <f t="shared" si="4"/>
        <v>121.6</v>
      </c>
      <c r="J145" s="22">
        <v>121.6</v>
      </c>
      <c r="K145" s="22">
        <v>0</v>
      </c>
      <c r="L145" s="5" t="s">
        <v>191</v>
      </c>
      <c r="M145" s="36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3"/>
      <c r="AC145" s="1">
        <v>121.3</v>
      </c>
      <c r="AD145" s="74"/>
    </row>
    <row r="146" spans="1:30" ht="14.25" customHeight="1">
      <c r="A146" s="7">
        <v>139</v>
      </c>
      <c r="B146" s="7" t="s">
        <v>6</v>
      </c>
      <c r="C146" s="7">
        <v>1968</v>
      </c>
      <c r="D146" s="7">
        <v>5</v>
      </c>
      <c r="E146" s="7"/>
      <c r="F146" s="7">
        <v>70</v>
      </c>
      <c r="G146" s="7"/>
      <c r="H146" s="7">
        <v>87</v>
      </c>
      <c r="I146" s="22">
        <f t="shared" si="4"/>
        <v>2629.1</v>
      </c>
      <c r="J146" s="22">
        <v>2629.1</v>
      </c>
      <c r="K146" s="22">
        <v>0</v>
      </c>
      <c r="L146" s="5" t="s">
        <v>191</v>
      </c>
      <c r="M146" s="36">
        <v>268.6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3">
        <f t="shared" si="5"/>
        <v>288.6</v>
      </c>
      <c r="AC146" s="1">
        <v>20</v>
      </c>
      <c r="AD146" s="74"/>
    </row>
    <row r="147" spans="1:30" ht="14.25" customHeight="1">
      <c r="A147" s="7">
        <v>140</v>
      </c>
      <c r="B147" s="7" t="s">
        <v>7</v>
      </c>
      <c r="C147" s="7">
        <v>1972</v>
      </c>
      <c r="D147" s="7">
        <v>5</v>
      </c>
      <c r="E147" s="7"/>
      <c r="F147" s="7">
        <v>70</v>
      </c>
      <c r="G147" s="7"/>
      <c r="H147" s="7">
        <v>89</v>
      </c>
      <c r="I147" s="8">
        <f t="shared" si="4"/>
        <v>2642</v>
      </c>
      <c r="J147" s="22">
        <v>2642</v>
      </c>
      <c r="K147" s="22">
        <v>0</v>
      </c>
      <c r="L147" s="5" t="s">
        <v>191</v>
      </c>
      <c r="M147" s="36">
        <v>273.2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3">
        <f t="shared" si="5"/>
        <v>801.7</v>
      </c>
      <c r="AC147" s="1">
        <v>528.5</v>
      </c>
      <c r="AD147" s="74"/>
    </row>
    <row r="148" spans="1:30" ht="14.25" customHeight="1">
      <c r="A148" s="7">
        <v>141</v>
      </c>
      <c r="B148" s="7" t="s">
        <v>29</v>
      </c>
      <c r="C148" s="7">
        <v>1975</v>
      </c>
      <c r="D148" s="7">
        <v>5</v>
      </c>
      <c r="E148" s="7"/>
      <c r="F148" s="7">
        <v>127</v>
      </c>
      <c r="G148" s="7"/>
      <c r="H148" s="7">
        <v>245</v>
      </c>
      <c r="I148" s="8">
        <f t="shared" si="4"/>
        <v>2589.3</v>
      </c>
      <c r="J148" s="22">
        <v>2472.9</v>
      </c>
      <c r="K148" s="22">
        <v>116.4</v>
      </c>
      <c r="L148" s="35" t="s">
        <v>197</v>
      </c>
      <c r="M148" s="36">
        <v>1439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3">
        <f t="shared" si="5"/>
        <v>1956.9</v>
      </c>
      <c r="AC148" s="1">
        <v>517.9</v>
      </c>
      <c r="AD148" s="74"/>
    </row>
    <row r="149" spans="1:30" s="21" customFormat="1" ht="14.25" customHeight="1">
      <c r="A149" s="7">
        <v>142</v>
      </c>
      <c r="B149" s="7" t="s">
        <v>28</v>
      </c>
      <c r="C149" s="7">
        <v>1997</v>
      </c>
      <c r="D149" s="7">
        <v>5</v>
      </c>
      <c r="E149" s="7"/>
      <c r="F149" s="7">
        <v>90</v>
      </c>
      <c r="G149" s="7"/>
      <c r="H149" s="7">
        <v>176</v>
      </c>
      <c r="I149" s="8">
        <f t="shared" si="4"/>
        <v>4189.2</v>
      </c>
      <c r="J149" s="22">
        <v>4189.2</v>
      </c>
      <c r="K149" s="22">
        <v>0</v>
      </c>
      <c r="L149" s="9" t="s">
        <v>191</v>
      </c>
      <c r="M149" s="31">
        <v>446.9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1">
        <f t="shared" si="5"/>
        <v>1284.1999999999998</v>
      </c>
      <c r="AC149" s="10">
        <v>837.3</v>
      </c>
      <c r="AD149" s="65"/>
    </row>
    <row r="150" spans="1:39" s="15" customFormat="1" ht="28.5" customHeight="1">
      <c r="A150" s="14">
        <f>SUM(A149)</f>
        <v>142</v>
      </c>
      <c r="B150" s="26" t="s">
        <v>3</v>
      </c>
      <c r="C150" s="14"/>
      <c r="D150" s="14"/>
      <c r="E150" s="14"/>
      <c r="F150" s="14">
        <f aca="true" t="shared" si="6" ref="F150:K150">SUM(F8:F149)</f>
        <v>2550</v>
      </c>
      <c r="G150" s="14">
        <f t="shared" si="6"/>
        <v>3277</v>
      </c>
      <c r="H150" s="14">
        <f t="shared" si="6"/>
        <v>4758</v>
      </c>
      <c r="I150" s="18">
        <f t="shared" si="6"/>
        <v>115243.69000000003</v>
      </c>
      <c r="J150" s="18">
        <f t="shared" si="6"/>
        <v>108212.57000000007</v>
      </c>
      <c r="K150" s="18">
        <f t="shared" si="6"/>
        <v>7031.12</v>
      </c>
      <c r="L150" s="32" t="s">
        <v>191</v>
      </c>
      <c r="M150" s="18">
        <f>SUM(M8:M149)</f>
        <v>12560.330000000004</v>
      </c>
      <c r="N150" s="49">
        <f>SUM(J150:L150)</f>
        <v>115243.69000000006</v>
      </c>
      <c r="O150" s="16">
        <v>6088</v>
      </c>
      <c r="P150" s="16">
        <v>359</v>
      </c>
      <c r="Q150" s="16">
        <v>46</v>
      </c>
      <c r="R150" s="16">
        <f>SUM(O150-P150-Q150)</f>
        <v>5683</v>
      </c>
      <c r="S150" s="16"/>
      <c r="T150" s="16">
        <f>SUM(R150-H150)</f>
        <v>925</v>
      </c>
      <c r="U150" s="16"/>
      <c r="V150" s="49">
        <v>130274.31</v>
      </c>
      <c r="W150" s="49">
        <f>SUM(V150)-I150</f>
        <v>15030.619999999966</v>
      </c>
      <c r="X150" s="16"/>
      <c r="Y150" s="16"/>
      <c r="Z150" s="16"/>
      <c r="AA150" s="18">
        <f>SUM(AA8:AA149)</f>
        <v>58517.5</v>
      </c>
      <c r="AC150" s="66">
        <f>SUM(AC8:AC149)</f>
        <v>50769.569999999985</v>
      </c>
      <c r="AE150" s="66">
        <f>SUM(AC150,M150)</f>
        <v>63329.89999999999</v>
      </c>
      <c r="AH150" s="66"/>
      <c r="AI150" s="66"/>
      <c r="AJ150" s="66"/>
      <c r="AK150" s="66"/>
      <c r="AL150" s="66" t="s">
        <v>249</v>
      </c>
      <c r="AM150" s="66"/>
    </row>
    <row r="151" spans="1:27" s="15" customFormat="1" ht="15" customHeight="1">
      <c r="A151" s="7"/>
      <c r="B151" s="26"/>
      <c r="C151" s="14"/>
      <c r="D151" s="14"/>
      <c r="E151" s="14"/>
      <c r="F151" s="14"/>
      <c r="G151" s="14"/>
      <c r="H151" s="14"/>
      <c r="I151" s="17"/>
      <c r="J151" s="14"/>
      <c r="K151" s="18"/>
      <c r="L151" s="5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s="21" customFormat="1" ht="15" customHeight="1">
      <c r="A152" s="104" t="s">
        <v>46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37" t="s">
        <v>193</v>
      </c>
      <c r="M152" s="5"/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4"/>
    </row>
    <row r="153" spans="1:27" s="21" customFormat="1" ht="15" customHeight="1">
      <c r="A153" s="4"/>
      <c r="B153" s="4" t="s">
        <v>32</v>
      </c>
      <c r="C153" s="3"/>
      <c r="D153" s="3"/>
      <c r="E153" s="3"/>
      <c r="F153" s="3"/>
      <c r="G153" s="3"/>
      <c r="H153" s="3"/>
      <c r="I153" s="19"/>
      <c r="J153" s="3"/>
      <c r="K153" s="20"/>
      <c r="L153" s="35" t="s">
        <v>198</v>
      </c>
      <c r="M153" s="5"/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4"/>
    </row>
    <row r="154" spans="1:27" s="21" customFormat="1" ht="15" customHeight="1">
      <c r="A154" s="9">
        <v>1</v>
      </c>
      <c r="B154" s="9" t="s">
        <v>225</v>
      </c>
      <c r="C154" s="3"/>
      <c r="D154" s="3"/>
      <c r="E154" s="3"/>
      <c r="F154" s="7">
        <v>20</v>
      </c>
      <c r="G154" s="3"/>
      <c r="H154" s="7">
        <v>18</v>
      </c>
      <c r="I154" s="8">
        <f aca="true" t="shared" si="7" ref="I154:I163">SUM(J154:K154)</f>
        <v>801</v>
      </c>
      <c r="J154" s="8">
        <v>801</v>
      </c>
      <c r="K154" s="20"/>
      <c r="L154" s="35"/>
      <c r="M154" s="5">
        <v>82.7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51">
        <v>616.7</v>
      </c>
    </row>
    <row r="155" spans="1:27" s="21" customFormat="1" ht="15" customHeight="1">
      <c r="A155" s="9">
        <v>2</v>
      </c>
      <c r="B155" s="9" t="s">
        <v>33</v>
      </c>
      <c r="C155" s="3"/>
      <c r="D155" s="3"/>
      <c r="E155" s="3"/>
      <c r="F155" s="9">
        <v>12</v>
      </c>
      <c r="G155" s="3"/>
      <c r="H155" s="7">
        <v>22</v>
      </c>
      <c r="I155" s="7">
        <f t="shared" si="7"/>
        <v>458.6</v>
      </c>
      <c r="J155" s="9">
        <v>458.6</v>
      </c>
      <c r="K155" s="51"/>
      <c r="L155" s="5" t="s">
        <v>191</v>
      </c>
      <c r="M155" s="5">
        <v>59.8</v>
      </c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51">
        <v>589</v>
      </c>
    </row>
    <row r="156" spans="1:27" s="21" customFormat="1" ht="15" customHeight="1">
      <c r="A156" s="9">
        <v>3</v>
      </c>
      <c r="B156" s="9" t="s">
        <v>9</v>
      </c>
      <c r="C156" s="3"/>
      <c r="D156" s="3"/>
      <c r="E156" s="3"/>
      <c r="F156" s="9">
        <v>12</v>
      </c>
      <c r="G156" s="3"/>
      <c r="H156" s="7">
        <v>15</v>
      </c>
      <c r="I156" s="7">
        <f t="shared" si="7"/>
        <v>501.7</v>
      </c>
      <c r="J156" s="9">
        <v>501.7</v>
      </c>
      <c r="K156" s="51"/>
      <c r="L156" s="5" t="s">
        <v>191</v>
      </c>
      <c r="M156" s="5">
        <v>38.86</v>
      </c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51">
        <v>608.92</v>
      </c>
    </row>
    <row r="157" spans="1:27" s="21" customFormat="1" ht="15" customHeight="1">
      <c r="A157" s="9">
        <v>4</v>
      </c>
      <c r="B157" s="9" t="s">
        <v>10</v>
      </c>
      <c r="C157" s="3"/>
      <c r="D157" s="3"/>
      <c r="E157" s="3"/>
      <c r="F157" s="9">
        <v>16</v>
      </c>
      <c r="G157" s="3"/>
      <c r="H157" s="7">
        <v>23</v>
      </c>
      <c r="I157" s="7">
        <f t="shared" si="7"/>
        <v>747.2</v>
      </c>
      <c r="J157" s="9">
        <v>747.2</v>
      </c>
      <c r="K157" s="51"/>
      <c r="L157" s="5" t="s">
        <v>191</v>
      </c>
      <c r="M157" s="5">
        <v>59.3</v>
      </c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51">
        <v>880.42</v>
      </c>
    </row>
    <row r="158" spans="1:27" s="21" customFormat="1" ht="15" customHeight="1">
      <c r="A158" s="9">
        <v>5</v>
      </c>
      <c r="B158" s="9" t="s">
        <v>11</v>
      </c>
      <c r="C158" s="3"/>
      <c r="D158" s="3"/>
      <c r="E158" s="3"/>
      <c r="F158" s="9">
        <v>27</v>
      </c>
      <c r="G158" s="3"/>
      <c r="H158" s="7">
        <v>51</v>
      </c>
      <c r="I158" s="8">
        <f t="shared" si="7"/>
        <v>1306</v>
      </c>
      <c r="J158" s="31">
        <v>1306</v>
      </c>
      <c r="K158" s="51"/>
      <c r="L158" s="5" t="s">
        <v>191</v>
      </c>
      <c r="M158" s="5">
        <v>126.5</v>
      </c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51">
        <v>1111.58</v>
      </c>
    </row>
    <row r="159" spans="1:27" s="21" customFormat="1" ht="15" customHeight="1">
      <c r="A159" s="9">
        <v>6</v>
      </c>
      <c r="B159" s="9" t="s">
        <v>12</v>
      </c>
      <c r="C159" s="3"/>
      <c r="D159" s="3"/>
      <c r="E159" s="3"/>
      <c r="F159" s="9">
        <v>27</v>
      </c>
      <c r="G159" s="3"/>
      <c r="H159" s="7">
        <v>52</v>
      </c>
      <c r="I159" s="7">
        <f t="shared" si="7"/>
        <v>1309.7</v>
      </c>
      <c r="J159" s="9">
        <v>1309.7</v>
      </c>
      <c r="K159" s="51"/>
      <c r="L159" s="5" t="s">
        <v>191</v>
      </c>
      <c r="M159" s="5">
        <v>130.3</v>
      </c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51">
        <v>1121.5</v>
      </c>
    </row>
    <row r="160" spans="1:27" s="21" customFormat="1" ht="15" customHeight="1">
      <c r="A160" s="9">
        <v>7</v>
      </c>
      <c r="B160" s="9" t="s">
        <v>13</v>
      </c>
      <c r="C160" s="3"/>
      <c r="D160" s="3"/>
      <c r="E160" s="3"/>
      <c r="F160" s="9">
        <v>27</v>
      </c>
      <c r="G160" s="3"/>
      <c r="H160" s="7">
        <v>52</v>
      </c>
      <c r="I160" s="7">
        <f t="shared" si="7"/>
        <v>1306.1</v>
      </c>
      <c r="J160" s="9">
        <v>1306.1</v>
      </c>
      <c r="K160" s="51"/>
      <c r="L160" s="5" t="s">
        <v>191</v>
      </c>
      <c r="M160" s="5">
        <v>127.8</v>
      </c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51">
        <v>1124.6</v>
      </c>
    </row>
    <row r="161" spans="1:27" s="21" customFormat="1" ht="15" customHeight="1">
      <c r="A161" s="9">
        <v>8</v>
      </c>
      <c r="B161" s="9" t="s">
        <v>34</v>
      </c>
      <c r="C161" s="3"/>
      <c r="D161" s="3"/>
      <c r="E161" s="3"/>
      <c r="F161" s="9">
        <v>8</v>
      </c>
      <c r="G161" s="3"/>
      <c r="H161" s="7">
        <v>19</v>
      </c>
      <c r="I161" s="7">
        <f t="shared" si="7"/>
        <v>315.9</v>
      </c>
      <c r="J161" s="9">
        <v>315.9</v>
      </c>
      <c r="K161" s="51"/>
      <c r="L161" s="5" t="s">
        <v>191</v>
      </c>
      <c r="M161" s="5">
        <v>38.1</v>
      </c>
      <c r="N161" s="5"/>
      <c r="O161" s="5"/>
      <c r="P161" s="5"/>
      <c r="Q161" s="5"/>
      <c r="R161" s="5"/>
      <c r="S161" s="5"/>
      <c r="T161" s="4"/>
      <c r="U161" s="4"/>
      <c r="V161" s="4"/>
      <c r="W161" s="4"/>
      <c r="X161" s="4"/>
      <c r="Y161" s="4"/>
      <c r="Z161" s="4"/>
      <c r="AA161" s="51">
        <v>392.1</v>
      </c>
    </row>
    <row r="162" spans="1:27" s="21" customFormat="1" ht="15" customHeight="1">
      <c r="A162" s="9">
        <v>9</v>
      </c>
      <c r="B162" s="9" t="s">
        <v>35</v>
      </c>
      <c r="C162" s="3"/>
      <c r="D162" s="3"/>
      <c r="E162" s="3"/>
      <c r="F162" s="9">
        <v>8</v>
      </c>
      <c r="G162" s="3"/>
      <c r="H162" s="7">
        <v>15</v>
      </c>
      <c r="I162" s="7">
        <f t="shared" si="7"/>
        <v>392.7</v>
      </c>
      <c r="J162" s="9">
        <v>392.7</v>
      </c>
      <c r="K162" s="51"/>
      <c r="L162" s="5" t="s">
        <v>191</v>
      </c>
      <c r="M162" s="5">
        <v>32.7</v>
      </c>
      <c r="N162" s="5"/>
      <c r="O162" s="5"/>
      <c r="P162" s="5"/>
      <c r="Q162" s="5"/>
      <c r="R162" s="5"/>
      <c r="S162" s="5"/>
      <c r="T162" s="4"/>
      <c r="U162" s="4"/>
      <c r="V162" s="4"/>
      <c r="W162" s="4"/>
      <c r="X162" s="4"/>
      <c r="Y162" s="4"/>
      <c r="Z162" s="4"/>
      <c r="AA162" s="51">
        <v>454.7</v>
      </c>
    </row>
    <row r="163" spans="1:27" s="21" customFormat="1" ht="15" customHeight="1">
      <c r="A163" s="9">
        <v>10</v>
      </c>
      <c r="B163" s="9" t="s">
        <v>36</v>
      </c>
      <c r="C163" s="3"/>
      <c r="D163" s="3"/>
      <c r="E163" s="3"/>
      <c r="F163" s="9">
        <v>16</v>
      </c>
      <c r="G163" s="3"/>
      <c r="H163" s="7">
        <v>23</v>
      </c>
      <c r="I163" s="7">
        <f t="shared" si="7"/>
        <v>752.4</v>
      </c>
      <c r="J163" s="9">
        <v>752.4</v>
      </c>
      <c r="K163" s="51"/>
      <c r="L163" s="5" t="s">
        <v>191</v>
      </c>
      <c r="M163" s="5">
        <v>65.1</v>
      </c>
      <c r="N163" s="5"/>
      <c r="O163" s="5"/>
      <c r="P163" s="5"/>
      <c r="Q163" s="5"/>
      <c r="R163" s="5"/>
      <c r="S163" s="5"/>
      <c r="T163" s="4"/>
      <c r="U163" s="4"/>
      <c r="V163" s="4"/>
      <c r="W163" s="4"/>
      <c r="X163" s="4"/>
      <c r="Y163" s="4"/>
      <c r="Z163" s="4"/>
      <c r="AA163" s="51">
        <v>523.9</v>
      </c>
    </row>
    <row r="164" spans="1:27" s="21" customFormat="1" ht="15" customHeight="1">
      <c r="A164" s="4">
        <f>SUM(A163)</f>
        <v>10</v>
      </c>
      <c r="B164" s="3" t="s">
        <v>164</v>
      </c>
      <c r="C164" s="3"/>
      <c r="D164" s="3"/>
      <c r="E164" s="3"/>
      <c r="F164" s="3">
        <f>SUM(F154:F163)</f>
        <v>173</v>
      </c>
      <c r="G164" s="3"/>
      <c r="H164" s="3">
        <f>SUM(H154:H163)</f>
        <v>290</v>
      </c>
      <c r="I164" s="41">
        <f>SUM(I154:I163)</f>
        <v>7891.299999999998</v>
      </c>
      <c r="J164" s="41">
        <f>SUM(J154:J163)</f>
        <v>7891.299999999998</v>
      </c>
      <c r="K164" s="20">
        <f>SUM(K154:K163)</f>
        <v>0</v>
      </c>
      <c r="L164" s="5"/>
      <c r="M164" s="41">
        <f>SUM(M154:M163)</f>
        <v>761.1600000000001</v>
      </c>
      <c r="N164" s="5"/>
      <c r="O164" s="5"/>
      <c r="P164" s="5"/>
      <c r="Q164" s="5"/>
      <c r="R164" s="5"/>
      <c r="S164" s="5"/>
      <c r="T164" s="4"/>
      <c r="U164" s="4"/>
      <c r="V164" s="4"/>
      <c r="W164" s="4"/>
      <c r="X164" s="4"/>
      <c r="Y164" s="4"/>
      <c r="Z164" s="4"/>
      <c r="AA164" s="20">
        <f>SUM(AA154:AA163)</f>
        <v>7423.419999999999</v>
      </c>
    </row>
    <row r="165" spans="1:27" s="21" customFormat="1" ht="15" customHeight="1">
      <c r="A165" s="4"/>
      <c r="B165" s="3"/>
      <c r="C165" s="3"/>
      <c r="D165" s="3"/>
      <c r="E165" s="3"/>
      <c r="F165" s="3"/>
      <c r="G165" s="3"/>
      <c r="H165" s="3"/>
      <c r="I165" s="41"/>
      <c r="J165" s="41"/>
      <c r="K165" s="20"/>
      <c r="L165" s="5"/>
      <c r="M165" s="41"/>
      <c r="N165" s="5"/>
      <c r="O165" s="5"/>
      <c r="P165" s="5"/>
      <c r="Q165" s="5"/>
      <c r="R165" s="5"/>
      <c r="S165" s="5"/>
      <c r="T165" s="4"/>
      <c r="U165" s="4"/>
      <c r="V165" s="4"/>
      <c r="W165" s="4"/>
      <c r="X165" s="4"/>
      <c r="Y165" s="4"/>
      <c r="Z165" s="4"/>
      <c r="AA165" s="20"/>
    </row>
    <row r="166" spans="1:27" s="21" customFormat="1" ht="15" customHeight="1">
      <c r="A166" s="4"/>
      <c r="B166" s="4" t="s">
        <v>37</v>
      </c>
      <c r="C166" s="3"/>
      <c r="D166" s="3"/>
      <c r="E166" s="3"/>
      <c r="F166" s="3"/>
      <c r="G166" s="3"/>
      <c r="H166" s="7"/>
      <c r="I166" s="19"/>
      <c r="J166" s="3"/>
      <c r="K166" s="20"/>
      <c r="L166" s="5"/>
      <c r="M166" s="5"/>
      <c r="N166" s="5"/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4"/>
    </row>
    <row r="167" spans="1:27" s="21" customFormat="1" ht="15" customHeight="1">
      <c r="A167" s="9">
        <v>1</v>
      </c>
      <c r="B167" s="9" t="s">
        <v>14</v>
      </c>
      <c r="C167" s="3"/>
      <c r="D167" s="7"/>
      <c r="E167" s="7"/>
      <c r="F167" s="9">
        <v>7</v>
      </c>
      <c r="G167" s="7"/>
      <c r="H167" s="7">
        <v>13</v>
      </c>
      <c r="I167" s="7">
        <f>SUM(J167:K167)</f>
        <v>224.3</v>
      </c>
      <c r="J167" s="9">
        <v>224.3</v>
      </c>
      <c r="K167" s="51"/>
      <c r="L167" s="5" t="s">
        <v>191</v>
      </c>
      <c r="M167" s="5"/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51">
        <v>248</v>
      </c>
    </row>
    <row r="168" spans="1:27" s="21" customFormat="1" ht="15" customHeight="1">
      <c r="A168" s="9">
        <v>2</v>
      </c>
      <c r="B168" s="9" t="s">
        <v>15</v>
      </c>
      <c r="C168" s="3"/>
      <c r="D168" s="7"/>
      <c r="E168" s="7"/>
      <c r="F168" s="9">
        <v>16</v>
      </c>
      <c r="G168" s="7"/>
      <c r="H168" s="7">
        <v>47</v>
      </c>
      <c r="I168" s="7">
        <f>SUM(J168:K168)</f>
        <v>746.2</v>
      </c>
      <c r="J168" s="9">
        <v>746.2</v>
      </c>
      <c r="K168" s="51"/>
      <c r="L168" s="5" t="s">
        <v>191</v>
      </c>
      <c r="M168" s="5">
        <v>56.6</v>
      </c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51">
        <v>422.9</v>
      </c>
    </row>
    <row r="169" spans="1:27" s="21" customFormat="1" ht="15" customHeight="1">
      <c r="A169" s="4">
        <f>SUM(A168)</f>
        <v>2</v>
      </c>
      <c r="B169" s="4" t="s">
        <v>38</v>
      </c>
      <c r="C169" s="3"/>
      <c r="D169" s="3"/>
      <c r="E169" s="3"/>
      <c r="F169" s="3">
        <f>SUM(F167:F168)</f>
        <v>23</v>
      </c>
      <c r="G169" s="3"/>
      <c r="H169" s="3">
        <f>SUM(H167:H168)</f>
        <v>60</v>
      </c>
      <c r="I169" s="41">
        <f>SUM(I167:I168)</f>
        <v>970.5</v>
      </c>
      <c r="J169" s="41">
        <f>SUM(J167:J168)</f>
        <v>970.5</v>
      </c>
      <c r="K169" s="20">
        <v>0</v>
      </c>
      <c r="L169" s="5" t="s">
        <v>191</v>
      </c>
      <c r="M169" s="41">
        <f>SUM(M167:M168)</f>
        <v>56.6</v>
      </c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20">
        <f>SUM(AA167:AA168)</f>
        <v>670.9</v>
      </c>
    </row>
    <row r="170" spans="1:27" s="21" customFormat="1" ht="15" customHeight="1">
      <c r="A170" s="4"/>
      <c r="B170" s="4"/>
      <c r="C170" s="3"/>
      <c r="D170" s="3"/>
      <c r="E170" s="3"/>
      <c r="F170" s="3"/>
      <c r="G170" s="3"/>
      <c r="H170" s="3"/>
      <c r="I170" s="41"/>
      <c r="J170" s="41"/>
      <c r="K170" s="20"/>
      <c r="L170" s="5"/>
      <c r="M170" s="41"/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20"/>
    </row>
    <row r="171" spans="1:27" s="21" customFormat="1" ht="15.75" customHeight="1">
      <c r="A171" s="4"/>
      <c r="B171" s="4" t="s">
        <v>39</v>
      </c>
      <c r="C171" s="3"/>
      <c r="D171" s="3"/>
      <c r="E171" s="3"/>
      <c r="F171" s="3"/>
      <c r="G171" s="3"/>
      <c r="H171" s="7"/>
      <c r="I171" s="19"/>
      <c r="J171" s="3"/>
      <c r="K171" s="20"/>
      <c r="L171" s="5" t="s">
        <v>191</v>
      </c>
      <c r="M171" s="5"/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4"/>
    </row>
    <row r="172" spans="1:27" s="21" customFormat="1" ht="15.75" customHeight="1">
      <c r="A172" s="9">
        <v>1</v>
      </c>
      <c r="B172" s="9" t="s">
        <v>16</v>
      </c>
      <c r="C172" s="3"/>
      <c r="D172" s="3"/>
      <c r="E172" s="3"/>
      <c r="F172" s="9">
        <v>12</v>
      </c>
      <c r="G172" s="3"/>
      <c r="H172" s="7">
        <v>27</v>
      </c>
      <c r="I172" s="7">
        <f aca="true" t="shared" si="8" ref="I172:I177">SUM(J172:K172)</f>
        <v>551.4</v>
      </c>
      <c r="J172" s="9">
        <v>551.4</v>
      </c>
      <c r="K172" s="51"/>
      <c r="L172" s="5" t="s">
        <v>191</v>
      </c>
      <c r="M172" s="5">
        <v>48.1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9">
        <v>694.34</v>
      </c>
    </row>
    <row r="173" spans="1:27" s="21" customFormat="1" ht="15.75" customHeight="1">
      <c r="A173" s="9">
        <v>2</v>
      </c>
      <c r="B173" s="9" t="s">
        <v>17</v>
      </c>
      <c r="C173" s="3"/>
      <c r="D173" s="3"/>
      <c r="E173" s="3"/>
      <c r="F173" s="9">
        <v>12</v>
      </c>
      <c r="G173" s="3"/>
      <c r="H173" s="7">
        <v>34</v>
      </c>
      <c r="I173" s="7">
        <f t="shared" si="8"/>
        <v>567.3</v>
      </c>
      <c r="J173" s="9">
        <v>567.3</v>
      </c>
      <c r="K173" s="51"/>
      <c r="L173" s="5" t="s">
        <v>191</v>
      </c>
      <c r="M173" s="5">
        <v>48.2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9">
        <v>704.06</v>
      </c>
    </row>
    <row r="174" spans="1:27" s="21" customFormat="1" ht="15.75" customHeight="1">
      <c r="A174" s="9">
        <v>3</v>
      </c>
      <c r="B174" s="9" t="s">
        <v>18</v>
      </c>
      <c r="C174" s="3"/>
      <c r="D174" s="3"/>
      <c r="E174" s="3"/>
      <c r="F174" s="9">
        <v>12</v>
      </c>
      <c r="G174" s="3"/>
      <c r="H174" s="7">
        <v>32</v>
      </c>
      <c r="I174" s="7">
        <f t="shared" si="8"/>
        <v>567.9</v>
      </c>
      <c r="J174" s="9">
        <v>567.9</v>
      </c>
      <c r="K174" s="51"/>
      <c r="L174" s="5" t="s">
        <v>191</v>
      </c>
      <c r="M174" s="5">
        <v>47.1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9">
        <v>686.06</v>
      </c>
    </row>
    <row r="175" spans="1:27" s="21" customFormat="1" ht="15.75" customHeight="1">
      <c r="A175" s="9">
        <v>4</v>
      </c>
      <c r="B175" s="9" t="s">
        <v>19</v>
      </c>
      <c r="C175" s="3"/>
      <c r="D175" s="3"/>
      <c r="E175" s="3"/>
      <c r="F175" s="9">
        <v>12</v>
      </c>
      <c r="G175" s="3"/>
      <c r="H175" s="7">
        <v>37</v>
      </c>
      <c r="I175" s="7">
        <f t="shared" si="8"/>
        <v>572.5</v>
      </c>
      <c r="J175" s="9">
        <v>572.5</v>
      </c>
      <c r="K175" s="51"/>
      <c r="L175" s="5" t="s">
        <v>191</v>
      </c>
      <c r="M175" s="5">
        <v>47.8</v>
      </c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9">
        <v>702.58</v>
      </c>
    </row>
    <row r="176" spans="1:27" s="21" customFormat="1" ht="15.75" customHeight="1">
      <c r="A176" s="9">
        <v>5</v>
      </c>
      <c r="B176" s="9" t="s">
        <v>20</v>
      </c>
      <c r="C176" s="3"/>
      <c r="D176" s="3"/>
      <c r="E176" s="3"/>
      <c r="F176" s="9">
        <v>12</v>
      </c>
      <c r="G176" s="3"/>
      <c r="H176" s="7">
        <v>39</v>
      </c>
      <c r="I176" s="7">
        <f t="shared" si="8"/>
        <v>594.6</v>
      </c>
      <c r="J176" s="9">
        <v>594.6</v>
      </c>
      <c r="K176" s="51"/>
      <c r="L176" s="5" t="s">
        <v>191</v>
      </c>
      <c r="M176" s="5">
        <v>49.2</v>
      </c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51">
        <v>663.8</v>
      </c>
    </row>
    <row r="177" spans="1:27" s="21" customFormat="1" ht="15.75" customHeight="1">
      <c r="A177" s="9">
        <v>6</v>
      </c>
      <c r="B177" s="9" t="s">
        <v>21</v>
      </c>
      <c r="C177" s="3"/>
      <c r="D177" s="3"/>
      <c r="E177" s="3"/>
      <c r="F177" s="9">
        <v>18</v>
      </c>
      <c r="G177" s="3"/>
      <c r="H177" s="7">
        <v>46</v>
      </c>
      <c r="I177" s="7">
        <f t="shared" si="8"/>
        <v>872.5</v>
      </c>
      <c r="J177" s="9">
        <v>872.5</v>
      </c>
      <c r="K177" s="51"/>
      <c r="L177" s="5" t="s">
        <v>191</v>
      </c>
      <c r="M177" s="5">
        <v>73.6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1">
        <v>689.6</v>
      </c>
    </row>
    <row r="178" spans="1:27" s="21" customFormat="1" ht="15.75" customHeight="1">
      <c r="A178" s="4">
        <f>SUM(A177)</f>
        <v>6</v>
      </c>
      <c r="B178" s="4" t="s">
        <v>40</v>
      </c>
      <c r="C178" s="3"/>
      <c r="D178" s="3"/>
      <c r="E178" s="3"/>
      <c r="F178" s="19">
        <f>SUM(F172:F177)</f>
        <v>78</v>
      </c>
      <c r="G178" s="3"/>
      <c r="H178" s="19">
        <f>SUM(H172:H177)</f>
        <v>215</v>
      </c>
      <c r="I178" s="41">
        <f>SUM(I172:I177)</f>
        <v>3726.2</v>
      </c>
      <c r="J178" s="4">
        <f>SUM(J172:J177)</f>
        <v>3726.2</v>
      </c>
      <c r="K178" s="52">
        <v>0</v>
      </c>
      <c r="L178" s="4"/>
      <c r="M178" s="63">
        <f>SUM(M172:M177)</f>
        <v>314</v>
      </c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52">
        <f>SUM(AA172:AA177)</f>
        <v>4140.4400000000005</v>
      </c>
    </row>
    <row r="179" spans="1:27" s="21" customFormat="1" ht="15.75" customHeight="1">
      <c r="A179" s="4"/>
      <c r="B179" s="4"/>
      <c r="C179" s="3"/>
      <c r="D179" s="3"/>
      <c r="E179" s="3"/>
      <c r="F179" s="19"/>
      <c r="G179" s="3"/>
      <c r="H179" s="19"/>
      <c r="I179" s="41"/>
      <c r="J179" s="4"/>
      <c r="K179" s="52"/>
      <c r="L179" s="4"/>
      <c r="M179" s="63"/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52"/>
    </row>
    <row r="180" spans="1:27" s="21" customFormat="1" ht="16.5" customHeight="1">
      <c r="A180" s="4"/>
      <c r="B180" s="4" t="s">
        <v>25</v>
      </c>
      <c r="C180" s="3"/>
      <c r="D180" s="3"/>
      <c r="E180" s="3"/>
      <c r="F180" s="3"/>
      <c r="G180" s="3"/>
      <c r="H180" s="7"/>
      <c r="I180" s="19"/>
      <c r="J180" s="3"/>
      <c r="K180" s="20"/>
      <c r="L180" s="4"/>
      <c r="M180" s="5"/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4"/>
    </row>
    <row r="181" spans="1:27" s="21" customFormat="1" ht="16.5" customHeight="1">
      <c r="A181" s="9">
        <v>1</v>
      </c>
      <c r="B181" s="9" t="s">
        <v>22</v>
      </c>
      <c r="C181" s="3"/>
      <c r="D181" s="3"/>
      <c r="E181" s="3"/>
      <c r="F181" s="9">
        <v>12</v>
      </c>
      <c r="G181" s="3"/>
      <c r="H181" s="7">
        <v>26</v>
      </c>
      <c r="I181" s="7">
        <f>SUM(J181:K181)</f>
        <v>515</v>
      </c>
      <c r="J181" s="9">
        <v>515</v>
      </c>
      <c r="K181" s="51"/>
      <c r="L181" s="5" t="s">
        <v>191</v>
      </c>
      <c r="M181" s="5">
        <v>42.9</v>
      </c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51">
        <v>630.1</v>
      </c>
    </row>
    <row r="182" spans="1:27" s="21" customFormat="1" ht="16.5" customHeight="1">
      <c r="A182" s="9">
        <v>2</v>
      </c>
      <c r="B182" s="9" t="s">
        <v>23</v>
      </c>
      <c r="C182" s="3"/>
      <c r="D182" s="3"/>
      <c r="E182" s="3"/>
      <c r="F182" s="9">
        <v>12</v>
      </c>
      <c r="G182" s="3"/>
      <c r="H182" s="7">
        <v>31</v>
      </c>
      <c r="I182" s="7">
        <f>SUM(J182:K182)</f>
        <v>511.1</v>
      </c>
      <c r="J182" s="9">
        <v>511.1</v>
      </c>
      <c r="K182" s="51"/>
      <c r="L182" s="5" t="s">
        <v>191</v>
      </c>
      <c r="M182" s="5">
        <v>45.6</v>
      </c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51">
        <v>633.2</v>
      </c>
    </row>
    <row r="183" spans="1:27" s="21" customFormat="1" ht="16.5" customHeight="1">
      <c r="A183" s="9">
        <v>3</v>
      </c>
      <c r="B183" s="9" t="s">
        <v>24</v>
      </c>
      <c r="C183" s="3"/>
      <c r="D183" s="3"/>
      <c r="E183" s="3"/>
      <c r="F183" s="9">
        <v>12</v>
      </c>
      <c r="G183" s="3"/>
      <c r="H183" s="7">
        <v>26</v>
      </c>
      <c r="I183" s="8">
        <f>SUM(J183:K183)</f>
        <v>505.2</v>
      </c>
      <c r="J183" s="31">
        <v>475.3</v>
      </c>
      <c r="K183" s="51">
        <v>29.9</v>
      </c>
      <c r="L183" s="5" t="s">
        <v>191</v>
      </c>
      <c r="M183" s="5">
        <v>47.1</v>
      </c>
      <c r="N183" s="5"/>
      <c r="O183" s="5"/>
      <c r="P183" s="5"/>
      <c r="Q183" s="5"/>
      <c r="R183" s="5"/>
      <c r="S183" s="5"/>
      <c r="T183" s="4"/>
      <c r="U183" s="4"/>
      <c r="V183" s="4"/>
      <c r="W183" s="4"/>
      <c r="X183" s="4"/>
      <c r="Y183" s="4"/>
      <c r="Z183" s="4"/>
      <c r="AA183" s="51">
        <v>630</v>
      </c>
    </row>
    <row r="184" spans="1:27" s="21" customFormat="1" ht="16.5" customHeight="1">
      <c r="A184" s="4">
        <f>SUM(A183)</f>
        <v>3</v>
      </c>
      <c r="B184" s="4" t="s">
        <v>41</v>
      </c>
      <c r="C184" s="3"/>
      <c r="D184" s="3"/>
      <c r="E184" s="3"/>
      <c r="F184" s="19">
        <f>SUM(F181:F183)</f>
        <v>36</v>
      </c>
      <c r="G184" s="3"/>
      <c r="H184" s="19">
        <f>SUM(H181:H183)</f>
        <v>83</v>
      </c>
      <c r="I184" s="41">
        <f>SUM(I181:I183)</f>
        <v>1531.3</v>
      </c>
      <c r="J184" s="41">
        <f>SUM(J181:J183)</f>
        <v>1501.3999999999999</v>
      </c>
      <c r="K184" s="20">
        <f>SUM(K181:K183)</f>
        <v>29.9</v>
      </c>
      <c r="L184" s="5" t="s">
        <v>191</v>
      </c>
      <c r="M184" s="20">
        <f>SUM(M181:M183)</f>
        <v>135.6</v>
      </c>
      <c r="N184" s="5"/>
      <c r="O184" s="5"/>
      <c r="P184" s="5"/>
      <c r="Q184" s="5"/>
      <c r="R184" s="5"/>
      <c r="S184" s="5"/>
      <c r="T184" s="4"/>
      <c r="U184" s="4"/>
      <c r="V184" s="4"/>
      <c r="W184" s="4"/>
      <c r="X184" s="4"/>
      <c r="Y184" s="4"/>
      <c r="Z184" s="4"/>
      <c r="AA184" s="20">
        <f>SUM(AA181:AA183)</f>
        <v>1893.3000000000002</v>
      </c>
    </row>
    <row r="185" spans="1:27" s="21" customFormat="1" ht="15" customHeight="1">
      <c r="A185" s="4"/>
      <c r="B185" s="4"/>
      <c r="C185" s="3"/>
      <c r="D185" s="3"/>
      <c r="E185" s="3"/>
      <c r="F185" s="19"/>
      <c r="G185" s="3"/>
      <c r="H185" s="19"/>
      <c r="I185" s="41"/>
      <c r="J185" s="41"/>
      <c r="K185" s="20"/>
      <c r="L185" s="5"/>
      <c r="M185" s="20"/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20"/>
    </row>
    <row r="186" spans="1:27" s="21" customFormat="1" ht="25.5">
      <c r="A186" s="9">
        <v>1</v>
      </c>
      <c r="B186" s="35" t="s">
        <v>0</v>
      </c>
      <c r="C186" s="3"/>
      <c r="D186" s="3"/>
      <c r="E186" s="3"/>
      <c r="F186" s="7">
        <v>36</v>
      </c>
      <c r="G186" s="3"/>
      <c r="H186" s="7">
        <v>106</v>
      </c>
      <c r="I186" s="7">
        <f>SUM(J186:K186)</f>
        <v>2061.8</v>
      </c>
      <c r="J186" s="5">
        <v>2061.8</v>
      </c>
      <c r="K186" s="53"/>
      <c r="L186" s="35" t="s">
        <v>197</v>
      </c>
      <c r="M186" s="5">
        <v>197.2</v>
      </c>
      <c r="N186" s="5"/>
      <c r="O186" s="5"/>
      <c r="P186" s="5"/>
      <c r="Q186" s="5"/>
      <c r="R186" s="5"/>
      <c r="S186" s="5"/>
      <c r="T186" s="4"/>
      <c r="U186" s="4"/>
      <c r="V186" s="4"/>
      <c r="W186" s="4"/>
      <c r="X186" s="4"/>
      <c r="Y186" s="4"/>
      <c r="Z186" s="4"/>
      <c r="AA186" s="51">
        <v>975.3</v>
      </c>
    </row>
    <row r="187" spans="1:27" s="15" customFormat="1" ht="15">
      <c r="A187" s="4">
        <f>SUM(A186)</f>
        <v>1</v>
      </c>
      <c r="B187" s="3" t="s">
        <v>165</v>
      </c>
      <c r="C187" s="3"/>
      <c r="D187" s="3"/>
      <c r="E187" s="3"/>
      <c r="F187" s="3">
        <f>SUM(F186)</f>
        <v>36</v>
      </c>
      <c r="G187" s="3"/>
      <c r="H187" s="3">
        <f>SUM(H186)</f>
        <v>106</v>
      </c>
      <c r="I187" s="20">
        <f>SUM(I186)</f>
        <v>2061.8</v>
      </c>
      <c r="J187" s="3">
        <f>SUM(J186)</f>
        <v>2061.8</v>
      </c>
      <c r="K187" s="20">
        <f>SUM(K186)</f>
        <v>0</v>
      </c>
      <c r="L187" s="5"/>
      <c r="M187" s="20">
        <f>SUM(M186)</f>
        <v>197.2</v>
      </c>
      <c r="N187" s="5"/>
      <c r="O187" s="5"/>
      <c r="P187" s="5"/>
      <c r="Q187" s="5"/>
      <c r="R187" s="5"/>
      <c r="S187" s="5"/>
      <c r="T187" s="16"/>
      <c r="U187" s="16"/>
      <c r="V187" s="16"/>
      <c r="W187" s="16"/>
      <c r="X187" s="16"/>
      <c r="Y187" s="16"/>
      <c r="Z187" s="16"/>
      <c r="AA187" s="20">
        <f>SUM(AA186)</f>
        <v>975.3</v>
      </c>
    </row>
    <row r="188" spans="1:34" s="15" customFormat="1" ht="30.75" customHeight="1">
      <c r="A188" s="16">
        <f>SUM(A187,A184,A178,A169,A164)</f>
        <v>22</v>
      </c>
      <c r="B188" s="117" t="s">
        <v>1</v>
      </c>
      <c r="C188" s="87"/>
      <c r="D188" s="87"/>
      <c r="E188" s="87"/>
      <c r="F188" s="16">
        <f>SUM(F187,F184,F178,F169,F164)</f>
        <v>346</v>
      </c>
      <c r="G188" s="16"/>
      <c r="H188" s="16">
        <f>SUM(H187,H184,H178,H169,H164)</f>
        <v>754</v>
      </c>
      <c r="I188" s="49">
        <f>SUM(I187,I184,I178,I169,I164)</f>
        <v>16181.099999999999</v>
      </c>
      <c r="J188" s="49">
        <f>SUM(J187,J184,J178,J169,J164)</f>
        <v>16151.199999999997</v>
      </c>
      <c r="K188" s="49">
        <f>SUM(K187,K184,K178,K169,K164)</f>
        <v>29.9</v>
      </c>
      <c r="L188" s="5"/>
      <c r="M188" s="49">
        <f>SUM(M187,M184,M178,M169,M164)</f>
        <v>1464.56</v>
      </c>
      <c r="N188" s="5">
        <v>16208.41</v>
      </c>
      <c r="O188" s="5"/>
      <c r="P188" s="5"/>
      <c r="Q188" s="5"/>
      <c r="R188" s="5"/>
      <c r="S188" s="5"/>
      <c r="T188" s="16"/>
      <c r="U188" s="16"/>
      <c r="V188" s="49">
        <f>SUM(I188-N188)</f>
        <v>-27.31000000000131</v>
      </c>
      <c r="W188" s="16"/>
      <c r="X188" s="16"/>
      <c r="Y188" s="16"/>
      <c r="Z188" s="16"/>
      <c r="AA188" s="49">
        <f>SUM(AA187,AA184,AA178,AA169,AA164)</f>
        <v>15103.36</v>
      </c>
      <c r="AH188" s="66"/>
    </row>
    <row r="189" spans="1:27" s="21" customFormat="1" ht="21.75" customHeight="1">
      <c r="A189" s="104" t="s">
        <v>2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32"/>
      <c r="M189" s="5"/>
      <c r="N189" s="5"/>
      <c r="O189" s="5"/>
      <c r="P189" s="5"/>
      <c r="Q189" s="5"/>
      <c r="R189" s="5"/>
      <c r="S189" s="5"/>
      <c r="T189" s="4"/>
      <c r="U189" s="4"/>
      <c r="V189" s="4"/>
      <c r="W189" s="4"/>
      <c r="X189" s="4"/>
      <c r="Y189" s="4"/>
      <c r="Z189" s="4"/>
      <c r="AA189" s="4"/>
    </row>
    <row r="190" spans="1:27" ht="21.75" customHeight="1">
      <c r="A190" s="4"/>
      <c r="B190" s="4" t="s">
        <v>42</v>
      </c>
      <c r="C190" s="4"/>
      <c r="D190" s="4"/>
      <c r="E190" s="4"/>
      <c r="F190" s="4"/>
      <c r="G190" s="4"/>
      <c r="H190" s="4"/>
      <c r="I190" s="4"/>
      <c r="J190" s="4"/>
      <c r="K190" s="52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21.75" customHeight="1">
      <c r="A191" s="5">
        <v>1</v>
      </c>
      <c r="B191" s="5" t="s">
        <v>43</v>
      </c>
      <c r="C191" s="5"/>
      <c r="D191" s="5"/>
      <c r="E191" s="5"/>
      <c r="F191" s="5">
        <v>18</v>
      </c>
      <c r="G191" s="5"/>
      <c r="H191" s="9">
        <v>25</v>
      </c>
      <c r="I191" s="7">
        <f>SUM(J191:K191)</f>
        <v>860.1</v>
      </c>
      <c r="J191" s="5">
        <v>860.1</v>
      </c>
      <c r="K191" s="53"/>
      <c r="L191" s="35" t="s">
        <v>197</v>
      </c>
      <c r="M191" s="5">
        <v>89.2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>
        <v>988.68</v>
      </c>
    </row>
    <row r="192" spans="1:27" s="15" customFormat="1" ht="21.75" customHeight="1">
      <c r="A192" s="5">
        <v>2</v>
      </c>
      <c r="B192" s="5" t="s">
        <v>44</v>
      </c>
      <c r="C192" s="5"/>
      <c r="D192" s="5"/>
      <c r="E192" s="5"/>
      <c r="F192" s="5">
        <v>18</v>
      </c>
      <c r="G192" s="5"/>
      <c r="H192" s="9">
        <v>51</v>
      </c>
      <c r="I192" s="7">
        <f>SUM(J192:K192)</f>
        <v>979.5</v>
      </c>
      <c r="J192" s="5">
        <v>979.5</v>
      </c>
      <c r="K192" s="53"/>
      <c r="L192" s="5" t="s">
        <v>191</v>
      </c>
      <c r="M192" s="5">
        <v>90.2</v>
      </c>
      <c r="N192" s="5"/>
      <c r="O192" s="5"/>
      <c r="P192" s="5"/>
      <c r="Q192" s="5"/>
      <c r="R192" s="5"/>
      <c r="S192" s="5"/>
      <c r="T192" s="16"/>
      <c r="U192" s="16"/>
      <c r="V192" s="16"/>
      <c r="W192" s="16"/>
      <c r="X192" s="16"/>
      <c r="Y192" s="16"/>
      <c r="Z192" s="16"/>
      <c r="AA192" s="51">
        <v>1194.6</v>
      </c>
    </row>
    <row r="193" spans="1:27" s="15" customFormat="1" ht="21.75" customHeight="1">
      <c r="A193" s="16">
        <f>SUM(A192)</f>
        <v>2</v>
      </c>
      <c r="B193" s="28" t="s">
        <v>45</v>
      </c>
      <c r="C193" s="16"/>
      <c r="D193" s="16"/>
      <c r="E193" s="16"/>
      <c r="F193" s="16">
        <v>36</v>
      </c>
      <c r="G193" s="16"/>
      <c r="H193" s="16">
        <f>SUM(H191:H192)</f>
        <v>76</v>
      </c>
      <c r="I193" s="16">
        <f>SUM(I191:I192)</f>
        <v>1839.6</v>
      </c>
      <c r="J193" s="16">
        <f>SUM(J191:J192)</f>
        <v>1839.6</v>
      </c>
      <c r="K193" s="49">
        <v>0</v>
      </c>
      <c r="L193" s="16"/>
      <c r="M193" s="16">
        <f>SUM(M191:M192)</f>
        <v>179.4</v>
      </c>
      <c r="N193" s="5"/>
      <c r="O193" s="5"/>
      <c r="P193" s="5"/>
      <c r="Q193" s="5"/>
      <c r="R193" s="5"/>
      <c r="S193" s="5"/>
      <c r="T193" s="16"/>
      <c r="U193" s="16"/>
      <c r="V193" s="16"/>
      <c r="W193" s="16"/>
      <c r="X193" s="16"/>
      <c r="Y193" s="16"/>
      <c r="Z193" s="16"/>
      <c r="AA193" s="16">
        <f>SUM(AA191:AA192)</f>
        <v>2183.2799999999997</v>
      </c>
    </row>
    <row r="194" spans="1:27" ht="14.25" customHeight="1">
      <c r="A194" s="103" t="s">
        <v>4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>
      <c r="A195" s="5"/>
      <c r="B195" s="4" t="s">
        <v>183</v>
      </c>
      <c r="C195" s="5"/>
      <c r="D195" s="5"/>
      <c r="E195" s="5"/>
      <c r="F195" s="5"/>
      <c r="G195" s="5"/>
      <c r="H195" s="9"/>
      <c r="I195" s="5"/>
      <c r="J195" s="5"/>
      <c r="K195" s="53"/>
      <c r="L195" s="5" t="s">
        <v>191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>
      <c r="A196" s="5">
        <v>1</v>
      </c>
      <c r="B196" s="5" t="s">
        <v>171</v>
      </c>
      <c r="C196" s="5">
        <v>1982</v>
      </c>
      <c r="D196" s="5">
        <v>3</v>
      </c>
      <c r="E196" s="5"/>
      <c r="F196" s="5">
        <v>18</v>
      </c>
      <c r="G196" s="5"/>
      <c r="H196" s="9">
        <v>36</v>
      </c>
      <c r="I196" s="7">
        <f aca="true" t="shared" si="9" ref="I196:I211">SUM(J196:K196)</f>
        <v>834.7</v>
      </c>
      <c r="J196" s="5">
        <v>834.7</v>
      </c>
      <c r="K196" s="53"/>
      <c r="L196" s="5" t="s">
        <v>191</v>
      </c>
      <c r="M196" s="5">
        <v>85.7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3">
        <v>415.14</v>
      </c>
    </row>
    <row r="197" spans="1:27" ht="12.75">
      <c r="A197" s="5">
        <v>2</v>
      </c>
      <c r="B197" s="5" t="s">
        <v>172</v>
      </c>
      <c r="C197" s="5">
        <v>1982</v>
      </c>
      <c r="D197" s="5">
        <v>3</v>
      </c>
      <c r="E197" s="5"/>
      <c r="F197" s="5">
        <v>18</v>
      </c>
      <c r="G197" s="5"/>
      <c r="H197" s="9">
        <v>31</v>
      </c>
      <c r="I197" s="7">
        <f t="shared" si="9"/>
        <v>821.1</v>
      </c>
      <c r="J197" s="5">
        <v>821.1</v>
      </c>
      <c r="K197" s="53"/>
      <c r="L197" s="5" t="s">
        <v>191</v>
      </c>
      <c r="M197" s="36">
        <v>93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3">
        <v>422.44</v>
      </c>
    </row>
    <row r="198" spans="1:27" ht="12.75">
      <c r="A198" s="5">
        <v>3</v>
      </c>
      <c r="B198" s="5" t="s">
        <v>173</v>
      </c>
      <c r="C198" s="5">
        <v>1989</v>
      </c>
      <c r="D198" s="5">
        <v>3</v>
      </c>
      <c r="E198" s="5"/>
      <c r="F198" s="5">
        <v>18</v>
      </c>
      <c r="G198" s="5"/>
      <c r="H198" s="9">
        <v>45</v>
      </c>
      <c r="I198" s="7">
        <f t="shared" si="9"/>
        <v>847.1</v>
      </c>
      <c r="J198" s="5">
        <v>847.1</v>
      </c>
      <c r="K198" s="53"/>
      <c r="L198" s="5" t="s">
        <v>191</v>
      </c>
      <c r="M198" s="36">
        <v>93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3">
        <v>720.6</v>
      </c>
    </row>
    <row r="199" spans="1:27" ht="12.75">
      <c r="A199" s="5">
        <v>4</v>
      </c>
      <c r="B199" s="5" t="s">
        <v>174</v>
      </c>
      <c r="C199" s="5">
        <v>1986</v>
      </c>
      <c r="D199" s="5">
        <v>3</v>
      </c>
      <c r="E199" s="5"/>
      <c r="F199" s="5">
        <v>36</v>
      </c>
      <c r="G199" s="5"/>
      <c r="H199" s="9">
        <v>80</v>
      </c>
      <c r="I199" s="7">
        <f t="shared" si="9"/>
        <v>1858.8</v>
      </c>
      <c r="J199" s="5">
        <v>1858.8</v>
      </c>
      <c r="K199" s="53"/>
      <c r="L199" s="5" t="s">
        <v>191</v>
      </c>
      <c r="M199" s="5">
        <v>154.7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3">
        <v>917.1</v>
      </c>
    </row>
    <row r="200" spans="1:27" ht="12.75">
      <c r="A200" s="5">
        <v>5</v>
      </c>
      <c r="B200" s="5" t="s">
        <v>175</v>
      </c>
      <c r="C200" s="5">
        <v>1984</v>
      </c>
      <c r="D200" s="5">
        <v>3</v>
      </c>
      <c r="E200" s="5"/>
      <c r="F200" s="5">
        <v>36</v>
      </c>
      <c r="G200" s="5"/>
      <c r="H200" s="9">
        <v>92</v>
      </c>
      <c r="I200" s="7">
        <f t="shared" si="9"/>
        <v>1863.6</v>
      </c>
      <c r="J200" s="36">
        <v>1863.6</v>
      </c>
      <c r="K200" s="53"/>
      <c r="L200" s="5" t="s">
        <v>191</v>
      </c>
      <c r="M200" s="5">
        <v>153.8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3">
        <v>916.1</v>
      </c>
    </row>
    <row r="201" spans="1:27" ht="12.75">
      <c r="A201" s="5">
        <v>6</v>
      </c>
      <c r="B201" s="5" t="s">
        <v>176</v>
      </c>
      <c r="C201" s="5">
        <v>1973</v>
      </c>
      <c r="D201" s="5">
        <v>2</v>
      </c>
      <c r="E201" s="5"/>
      <c r="F201" s="5">
        <v>12</v>
      </c>
      <c r="G201" s="5"/>
      <c r="H201" s="9">
        <v>25</v>
      </c>
      <c r="I201" s="7">
        <f t="shared" si="9"/>
        <v>571.7</v>
      </c>
      <c r="J201" s="5">
        <v>571.7</v>
      </c>
      <c r="K201" s="53"/>
      <c r="L201" s="5" t="s">
        <v>191</v>
      </c>
      <c r="M201" s="5">
        <v>51.5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3">
        <v>402.42</v>
      </c>
    </row>
    <row r="202" spans="1:27" ht="12.75">
      <c r="A202" s="5">
        <v>7</v>
      </c>
      <c r="B202" s="5" t="s">
        <v>177</v>
      </c>
      <c r="C202" s="5">
        <v>1976</v>
      </c>
      <c r="D202" s="5">
        <v>2</v>
      </c>
      <c r="E202" s="5"/>
      <c r="F202" s="5">
        <v>12</v>
      </c>
      <c r="G202" s="5"/>
      <c r="H202" s="9">
        <v>27</v>
      </c>
      <c r="I202" s="7">
        <f t="shared" si="9"/>
        <v>561.8</v>
      </c>
      <c r="J202" s="5">
        <v>561.8</v>
      </c>
      <c r="K202" s="53"/>
      <c r="L202" s="5" t="s">
        <v>191</v>
      </c>
      <c r="M202" s="5">
        <v>48.5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3">
        <v>371.85</v>
      </c>
    </row>
    <row r="203" spans="1:27" ht="12.75">
      <c r="A203" s="5">
        <v>8</v>
      </c>
      <c r="B203" s="5" t="s">
        <v>178</v>
      </c>
      <c r="C203" s="5">
        <v>1980</v>
      </c>
      <c r="D203" s="5">
        <v>3</v>
      </c>
      <c r="E203" s="5"/>
      <c r="F203" s="5">
        <v>24</v>
      </c>
      <c r="G203" s="5"/>
      <c r="H203" s="9">
        <v>55</v>
      </c>
      <c r="I203" s="8">
        <f t="shared" si="9"/>
        <v>1171.5</v>
      </c>
      <c r="J203" s="36">
        <v>1171.5</v>
      </c>
      <c r="K203" s="53"/>
      <c r="L203" s="5" t="s">
        <v>191</v>
      </c>
      <c r="M203" s="5">
        <v>100.2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3">
        <v>1054.44</v>
      </c>
    </row>
    <row r="204" spans="1:27" ht="12.75">
      <c r="A204" s="5">
        <v>9</v>
      </c>
      <c r="B204" s="5" t="s">
        <v>179</v>
      </c>
      <c r="C204" s="5">
        <v>1979</v>
      </c>
      <c r="D204" s="5">
        <v>3</v>
      </c>
      <c r="E204" s="5"/>
      <c r="F204" s="5">
        <v>18</v>
      </c>
      <c r="G204" s="5"/>
      <c r="H204" s="9">
        <v>45</v>
      </c>
      <c r="I204" s="8">
        <f t="shared" si="9"/>
        <v>841</v>
      </c>
      <c r="J204" s="36">
        <v>841</v>
      </c>
      <c r="K204" s="53"/>
      <c r="L204" s="5" t="s">
        <v>191</v>
      </c>
      <c r="M204" s="5">
        <v>71.4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3">
        <v>719.96</v>
      </c>
    </row>
    <row r="205" spans="1:27" ht="12.75">
      <c r="A205" s="5">
        <v>10</v>
      </c>
      <c r="B205" s="5" t="s">
        <v>180</v>
      </c>
      <c r="C205" s="5">
        <v>1979</v>
      </c>
      <c r="D205" s="5">
        <v>3</v>
      </c>
      <c r="E205" s="5"/>
      <c r="F205" s="5">
        <v>18</v>
      </c>
      <c r="G205" s="5"/>
      <c r="H205" s="9">
        <v>34</v>
      </c>
      <c r="I205" s="7">
        <f t="shared" si="9"/>
        <v>846.2</v>
      </c>
      <c r="J205" s="5">
        <v>846.2</v>
      </c>
      <c r="K205" s="53"/>
      <c r="L205" s="5" t="s">
        <v>191</v>
      </c>
      <c r="M205" s="5">
        <v>79.1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3">
        <v>740.06</v>
      </c>
    </row>
    <row r="206" spans="1:27" ht="12.75">
      <c r="A206" s="5">
        <v>11</v>
      </c>
      <c r="B206" s="5" t="s">
        <v>181</v>
      </c>
      <c r="C206" s="5">
        <v>1980</v>
      </c>
      <c r="D206" s="5">
        <v>3</v>
      </c>
      <c r="E206" s="5"/>
      <c r="F206" s="5">
        <v>24</v>
      </c>
      <c r="G206" s="5"/>
      <c r="H206" s="9">
        <v>56</v>
      </c>
      <c r="I206" s="7">
        <f t="shared" si="9"/>
        <v>1155.7</v>
      </c>
      <c r="J206" s="5">
        <v>1155.7</v>
      </c>
      <c r="K206" s="53"/>
      <c r="L206" s="4"/>
      <c r="M206" s="5">
        <v>101.2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3">
        <v>540.68</v>
      </c>
    </row>
    <row r="207" spans="1:27" s="21" customFormat="1" ht="12.75">
      <c r="A207" s="5">
        <v>12</v>
      </c>
      <c r="B207" s="5" t="s">
        <v>182</v>
      </c>
      <c r="C207" s="5">
        <v>1989</v>
      </c>
      <c r="D207" s="5">
        <v>3</v>
      </c>
      <c r="E207" s="5"/>
      <c r="F207" s="5">
        <v>18</v>
      </c>
      <c r="G207" s="5"/>
      <c r="H207" s="9">
        <v>47</v>
      </c>
      <c r="I207" s="8">
        <f t="shared" si="9"/>
        <v>935.3</v>
      </c>
      <c r="J207" s="36">
        <v>935.3</v>
      </c>
      <c r="K207" s="53"/>
      <c r="L207" s="5" t="s">
        <v>191</v>
      </c>
      <c r="M207" s="9">
        <v>88.2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51">
        <v>777.16</v>
      </c>
    </row>
    <row r="208" spans="1:27" ht="12.75">
      <c r="A208" s="5"/>
      <c r="B208" s="4" t="s">
        <v>186</v>
      </c>
      <c r="C208" s="4"/>
      <c r="D208" s="4"/>
      <c r="E208" s="4"/>
      <c r="F208" s="4"/>
      <c r="G208" s="4"/>
      <c r="H208" s="9"/>
      <c r="I208" s="4"/>
      <c r="J208" s="4"/>
      <c r="K208" s="52"/>
      <c r="L208" s="5" t="s">
        <v>191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3"/>
    </row>
    <row r="209" spans="1:27" ht="12.75">
      <c r="A209" s="5">
        <v>13</v>
      </c>
      <c r="B209" s="5" t="s">
        <v>188</v>
      </c>
      <c r="C209" s="5"/>
      <c r="D209" s="5"/>
      <c r="E209" s="5"/>
      <c r="F209" s="5">
        <v>18</v>
      </c>
      <c r="G209" s="5"/>
      <c r="H209" s="9">
        <v>31</v>
      </c>
      <c r="I209" s="8">
        <f t="shared" si="9"/>
        <v>756.9</v>
      </c>
      <c r="J209" s="36">
        <v>756.9</v>
      </c>
      <c r="K209" s="53"/>
      <c r="L209" s="5" t="s">
        <v>191</v>
      </c>
      <c r="M209" s="5">
        <v>56.4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3">
        <v>470.3</v>
      </c>
    </row>
    <row r="210" spans="1:27" ht="12.75">
      <c r="A210" s="5">
        <v>14</v>
      </c>
      <c r="B210" s="5" t="s">
        <v>187</v>
      </c>
      <c r="C210" s="5"/>
      <c r="D210" s="5"/>
      <c r="E210" s="5"/>
      <c r="F210" s="5">
        <v>18</v>
      </c>
      <c r="G210" s="5"/>
      <c r="H210" s="9">
        <v>35</v>
      </c>
      <c r="I210" s="8">
        <f t="shared" si="9"/>
        <v>940.1</v>
      </c>
      <c r="J210" s="5">
        <v>940.1</v>
      </c>
      <c r="K210" s="53"/>
      <c r="L210" s="5" t="s">
        <v>191</v>
      </c>
      <c r="M210" s="5">
        <v>63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3">
        <v>400.4</v>
      </c>
    </row>
    <row r="211" spans="1:27" s="21" customFormat="1" ht="12.75">
      <c r="A211" s="5">
        <v>15</v>
      </c>
      <c r="B211" s="5" t="s">
        <v>189</v>
      </c>
      <c r="C211" s="5"/>
      <c r="D211" s="5"/>
      <c r="E211" s="5"/>
      <c r="F211" s="5">
        <v>18</v>
      </c>
      <c r="G211" s="5"/>
      <c r="H211" s="9">
        <v>28</v>
      </c>
      <c r="I211" s="8">
        <f t="shared" si="9"/>
        <v>754.9</v>
      </c>
      <c r="J211" s="5">
        <v>754.9</v>
      </c>
      <c r="K211" s="53"/>
      <c r="L211" s="5" t="s">
        <v>191</v>
      </c>
      <c r="M211" s="9">
        <v>72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52">
        <v>536.3</v>
      </c>
    </row>
    <row r="212" spans="1:27" s="21" customFormat="1" ht="24" customHeight="1">
      <c r="A212" s="4">
        <f>SUM(A211)</f>
        <v>15</v>
      </c>
      <c r="B212" s="37" t="s">
        <v>184</v>
      </c>
      <c r="C212" s="4"/>
      <c r="D212" s="4"/>
      <c r="E212" s="4"/>
      <c r="F212" s="4">
        <f>SUM(F209:F211,F196:F207)</f>
        <v>306</v>
      </c>
      <c r="G212" s="4"/>
      <c r="H212" s="4">
        <f aca="true" t="shared" si="10" ref="H212:AA212">SUM(H209:H211,H196:H207)</f>
        <v>667</v>
      </c>
      <c r="I212" s="4">
        <f t="shared" si="10"/>
        <v>14760.400000000001</v>
      </c>
      <c r="J212" s="4">
        <f t="shared" si="10"/>
        <v>14760.400000000001</v>
      </c>
      <c r="K212" s="4">
        <f t="shared" si="10"/>
        <v>0</v>
      </c>
      <c r="L212" s="4">
        <f t="shared" si="10"/>
        <v>0</v>
      </c>
      <c r="M212" s="4">
        <f t="shared" si="10"/>
        <v>1311.7</v>
      </c>
      <c r="N212" s="4">
        <f t="shared" si="10"/>
        <v>0</v>
      </c>
      <c r="O212" s="4">
        <f t="shared" si="10"/>
        <v>0</v>
      </c>
      <c r="P212" s="4">
        <f t="shared" si="10"/>
        <v>0</v>
      </c>
      <c r="Q212" s="4">
        <f t="shared" si="10"/>
        <v>0</v>
      </c>
      <c r="R212" s="4">
        <f t="shared" si="10"/>
        <v>0</v>
      </c>
      <c r="S212" s="4">
        <f t="shared" si="10"/>
        <v>0</v>
      </c>
      <c r="T212" s="4">
        <f t="shared" si="10"/>
        <v>0</v>
      </c>
      <c r="U212" s="4">
        <f t="shared" si="10"/>
        <v>0</v>
      </c>
      <c r="V212" s="4">
        <f t="shared" si="10"/>
        <v>0</v>
      </c>
      <c r="W212" s="4">
        <f t="shared" si="10"/>
        <v>0</v>
      </c>
      <c r="X212" s="4">
        <f t="shared" si="10"/>
        <v>0</v>
      </c>
      <c r="Y212" s="4">
        <f t="shared" si="10"/>
        <v>0</v>
      </c>
      <c r="Z212" s="4">
        <f t="shared" si="10"/>
        <v>0</v>
      </c>
      <c r="AA212" s="4">
        <f t="shared" si="10"/>
        <v>9404.95</v>
      </c>
    </row>
    <row r="213" spans="1:27" s="21" customFormat="1" ht="15.75" customHeight="1">
      <c r="A213" s="4"/>
      <c r="B213" s="37"/>
      <c r="C213" s="4"/>
      <c r="D213" s="4"/>
      <c r="E213" s="4"/>
      <c r="F213" s="4"/>
      <c r="G213" s="4"/>
      <c r="H213" s="4"/>
      <c r="I213" s="4"/>
      <c r="J213" s="4"/>
      <c r="K213" s="5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s="21" customFormat="1" ht="17.25" customHeight="1">
      <c r="A214" s="28" t="s">
        <v>200</v>
      </c>
      <c r="B214" s="34"/>
      <c r="C214" s="32"/>
      <c r="D214" s="32"/>
      <c r="E214" s="32"/>
      <c r="F214" s="32"/>
      <c r="G214" s="32"/>
      <c r="H214" s="32"/>
      <c r="I214" s="32"/>
      <c r="J214" s="32"/>
      <c r="K214" s="54"/>
      <c r="L214" s="34" t="s">
        <v>206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s="21" customFormat="1" ht="12.75">
      <c r="A215" s="9">
        <v>1</v>
      </c>
      <c r="B215" s="39" t="s">
        <v>201</v>
      </c>
      <c r="C215" s="9">
        <v>1982</v>
      </c>
      <c r="D215" s="4"/>
      <c r="E215" s="4"/>
      <c r="F215" s="9">
        <v>18</v>
      </c>
      <c r="G215" s="4"/>
      <c r="H215" s="9">
        <v>45</v>
      </c>
      <c r="I215" s="8">
        <f>SUM(J215:K215)</f>
        <v>859.4</v>
      </c>
      <c r="J215" s="9">
        <v>859.4</v>
      </c>
      <c r="K215" s="51"/>
      <c r="L215" s="5" t="s">
        <v>191</v>
      </c>
      <c r="M215" s="9">
        <v>86.4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9">
        <v>1063.78</v>
      </c>
    </row>
    <row r="216" spans="1:27" s="21" customFormat="1" ht="16.5" customHeight="1">
      <c r="A216" s="9">
        <v>2</v>
      </c>
      <c r="B216" s="39" t="s">
        <v>202</v>
      </c>
      <c r="C216" s="9">
        <v>1982</v>
      </c>
      <c r="D216" s="4"/>
      <c r="E216" s="4"/>
      <c r="F216" s="9">
        <v>18</v>
      </c>
      <c r="G216" s="4"/>
      <c r="H216" s="9">
        <v>48</v>
      </c>
      <c r="I216" s="8">
        <f>SUM(J216:K216)</f>
        <v>841.1</v>
      </c>
      <c r="J216" s="31">
        <v>841.1</v>
      </c>
      <c r="K216" s="51"/>
      <c r="L216" s="5" t="s">
        <v>191</v>
      </c>
      <c r="M216" s="9">
        <v>88.3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9">
        <v>986.94</v>
      </c>
    </row>
    <row r="217" spans="1:27" s="30" customFormat="1" ht="38.25" customHeight="1">
      <c r="A217" s="4">
        <v>2</v>
      </c>
      <c r="B217" s="37" t="s">
        <v>203</v>
      </c>
      <c r="C217" s="4"/>
      <c r="D217" s="4"/>
      <c r="E217" s="4"/>
      <c r="F217" s="4">
        <f>SUM(F215:F216)</f>
        <v>36</v>
      </c>
      <c r="G217" s="4"/>
      <c r="H217" s="4">
        <f>SUM(H215:H216)</f>
        <v>93</v>
      </c>
      <c r="I217" s="4">
        <f>SUM(I215:I216)</f>
        <v>1700.5</v>
      </c>
      <c r="J217" s="4">
        <f>SUM(J215:J216)</f>
        <v>1700.5</v>
      </c>
      <c r="K217" s="52"/>
      <c r="L217" s="4"/>
      <c r="M217" s="4">
        <f>SUM(M215:M216)</f>
        <v>174.7</v>
      </c>
      <c r="N217" s="47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4">
        <f>SUM(AA215:AA216)</f>
        <v>2050.7200000000003</v>
      </c>
    </row>
    <row r="218" spans="1:42" s="6" customFormat="1" ht="15">
      <c r="A218" s="70">
        <f>SUM(A217,A212,A193,A188,A150)</f>
        <v>183</v>
      </c>
      <c r="B218" s="71" t="s">
        <v>185</v>
      </c>
      <c r="C218" s="71"/>
      <c r="D218" s="16"/>
      <c r="E218" s="16"/>
      <c r="F218" s="16">
        <f>SUM(F217,F212,F193,F188,F150)</f>
        <v>3274</v>
      </c>
      <c r="G218" s="16"/>
      <c r="H218" s="70">
        <f aca="true" t="shared" si="11" ref="H218:M218">SUM(H217,H212,H193,H188,H150)</f>
        <v>6348</v>
      </c>
      <c r="I218" s="49">
        <f t="shared" si="11"/>
        <v>149725.29000000004</v>
      </c>
      <c r="J218" s="49">
        <f t="shared" si="11"/>
        <v>142664.27000000008</v>
      </c>
      <c r="K218" s="49">
        <f t="shared" si="11"/>
        <v>7061.0199999999995</v>
      </c>
      <c r="L218" s="49">
        <f t="shared" si="11"/>
        <v>0</v>
      </c>
      <c r="M218" s="49">
        <f t="shared" si="11"/>
        <v>15690.690000000004</v>
      </c>
      <c r="N218" s="32"/>
      <c r="O218" s="32"/>
      <c r="P218" s="32"/>
      <c r="Q218" s="32"/>
      <c r="R218" s="32"/>
      <c r="S218" s="32"/>
      <c r="T218" s="32"/>
      <c r="U218" s="54">
        <f>SUM(M218)-M150</f>
        <v>3130.3600000000006</v>
      </c>
      <c r="V218" s="32"/>
      <c r="W218" s="32">
        <v>3779.16</v>
      </c>
      <c r="X218" s="54">
        <f>SUM(W218-U218)</f>
        <v>648.7999999999993</v>
      </c>
      <c r="Y218" s="32">
        <v>363.2</v>
      </c>
      <c r="Z218" s="54">
        <f>SUM(Y218,M218)</f>
        <v>16053.890000000005</v>
      </c>
      <c r="AA218" s="49">
        <f>SUM(AA217,AA212,AA193,AA188,AA150)</f>
        <v>87259.81</v>
      </c>
      <c r="AC218" s="72"/>
      <c r="AD218" s="72"/>
      <c r="AE218" s="72">
        <f>SUM(AD218-I218)</f>
        <v>-149725.29000000004</v>
      </c>
      <c r="AF218" s="72"/>
      <c r="AH218" s="72"/>
      <c r="AJ218" s="72"/>
      <c r="AL218" s="72"/>
      <c r="AP218" s="77"/>
    </row>
    <row r="219" spans="1:26" ht="15.75">
      <c r="A219" s="42"/>
      <c r="B219" s="43"/>
      <c r="C219" s="43"/>
      <c r="D219" s="44"/>
      <c r="E219" s="44"/>
      <c r="F219" s="44"/>
      <c r="G219" s="44"/>
      <c r="H219" s="42"/>
      <c r="I219" s="55"/>
      <c r="J219" s="55"/>
      <c r="K219" s="55"/>
      <c r="L219" s="44"/>
      <c r="M219" s="55"/>
      <c r="U219" s="48"/>
      <c r="X219" s="48"/>
      <c r="Z219" s="48"/>
    </row>
    <row r="220" spans="1:26" ht="15.75">
      <c r="A220" s="42"/>
      <c r="B220" s="43"/>
      <c r="C220" s="43"/>
      <c r="D220" s="44"/>
      <c r="E220" s="44"/>
      <c r="F220" s="44"/>
      <c r="G220" s="44"/>
      <c r="H220" s="42"/>
      <c r="I220" s="55"/>
      <c r="J220" s="55"/>
      <c r="K220" s="55"/>
      <c r="L220" s="44"/>
      <c r="M220" s="55"/>
      <c r="U220" s="48"/>
      <c r="X220" s="48"/>
      <c r="Z220" s="48"/>
    </row>
    <row r="221" spans="1:26" ht="15.75">
      <c r="A221" s="42"/>
      <c r="B221" s="43"/>
      <c r="C221" s="43"/>
      <c r="D221" s="44"/>
      <c r="E221" s="44"/>
      <c r="F221" s="44"/>
      <c r="G221" s="44"/>
      <c r="H221" s="42"/>
      <c r="I221" s="55"/>
      <c r="J221" s="55"/>
      <c r="K221" s="55"/>
      <c r="L221" s="44"/>
      <c r="M221" s="55"/>
      <c r="U221" s="48"/>
      <c r="X221" s="48"/>
      <c r="Z221" s="48"/>
    </row>
    <row r="222" spans="1:26" ht="15.75">
      <c r="A222" s="42"/>
      <c r="B222" s="43"/>
      <c r="C222" s="43"/>
      <c r="D222" s="44"/>
      <c r="E222" s="44"/>
      <c r="F222" s="44"/>
      <c r="G222" s="44"/>
      <c r="H222" s="42"/>
      <c r="I222" s="55"/>
      <c r="J222" s="55"/>
      <c r="K222" s="55"/>
      <c r="L222" s="44"/>
      <c r="M222" s="55"/>
      <c r="U222" s="48"/>
      <c r="X222" s="48"/>
      <c r="Z222" s="48"/>
    </row>
    <row r="223" spans="1:26" ht="15.75">
      <c r="A223" s="42"/>
      <c r="B223" s="43"/>
      <c r="C223" s="43"/>
      <c r="D223" s="44"/>
      <c r="E223" s="44"/>
      <c r="F223" s="44"/>
      <c r="G223" s="44"/>
      <c r="H223" s="42"/>
      <c r="I223" s="55"/>
      <c r="J223" s="55"/>
      <c r="K223" s="55"/>
      <c r="L223" s="44"/>
      <c r="M223" s="55"/>
      <c r="U223" s="48"/>
      <c r="X223" s="48"/>
      <c r="Z223" s="48"/>
    </row>
    <row r="224" spans="1:26" ht="15.75">
      <c r="A224" s="42"/>
      <c r="B224" s="43"/>
      <c r="C224" s="43"/>
      <c r="D224" s="44"/>
      <c r="E224" s="44"/>
      <c r="F224" s="44"/>
      <c r="G224" s="44"/>
      <c r="H224" s="42"/>
      <c r="I224" s="55"/>
      <c r="J224" s="55"/>
      <c r="K224" s="55"/>
      <c r="L224" s="44"/>
      <c r="M224" s="55"/>
      <c r="U224" s="48"/>
      <c r="X224" s="48"/>
      <c r="Z224" s="48"/>
    </row>
    <row r="225" spans="1:2" ht="12.75">
      <c r="A225" s="27" t="s">
        <v>190</v>
      </c>
      <c r="B225" s="27"/>
    </row>
    <row r="226" spans="1:12" ht="15.75">
      <c r="A226" s="42"/>
      <c r="B226" s="43"/>
      <c r="C226" s="43"/>
      <c r="D226" s="44"/>
      <c r="E226" s="44"/>
      <c r="F226" s="44"/>
      <c r="G226" s="44"/>
      <c r="H226" s="42"/>
      <c r="I226" s="55"/>
      <c r="J226" s="55"/>
      <c r="K226" s="55"/>
      <c r="L226" s="44"/>
    </row>
    <row r="229" spans="1:12" ht="12.75" customHeight="1">
      <c r="A229" s="42"/>
      <c r="C229" s="43"/>
      <c r="D229" s="44"/>
      <c r="E229" s="44"/>
      <c r="G229" s="58"/>
      <c r="J229" s="45"/>
      <c r="K229" s="55"/>
      <c r="L229" s="44"/>
    </row>
    <row r="231" spans="1:12" ht="12.75" customHeight="1">
      <c r="A231" s="42"/>
      <c r="B231" s="43"/>
      <c r="C231" s="43"/>
      <c r="D231" s="44"/>
      <c r="E231" s="44"/>
      <c r="F231" s="44"/>
      <c r="G231" s="44"/>
      <c r="H231" s="44"/>
      <c r="J231" s="45"/>
      <c r="K231" s="55"/>
      <c r="L231" s="44"/>
    </row>
    <row r="232" spans="1:12" ht="12.75" customHeight="1">
      <c r="A232" s="42"/>
      <c r="B232" s="43"/>
      <c r="C232" s="43"/>
      <c r="D232" s="44"/>
      <c r="E232" s="44"/>
      <c r="F232" s="44"/>
      <c r="G232" s="44"/>
      <c r="H232" s="44"/>
      <c r="I232" s="44"/>
      <c r="J232" s="45"/>
      <c r="K232" s="55"/>
      <c r="L232" s="44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2"/>
      <c r="K279" s="56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2"/>
      <c r="K280" s="56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2"/>
      <c r="K281" s="56"/>
      <c r="L281" s="2"/>
    </row>
    <row r="282" spans="1:12" ht="12.75">
      <c r="A282" s="2"/>
      <c r="B282" s="25"/>
      <c r="C282" s="2"/>
      <c r="D282" s="2"/>
      <c r="E282" s="2"/>
      <c r="F282" s="2"/>
      <c r="G282" s="2"/>
      <c r="H282" s="2"/>
      <c r="I282" s="2"/>
      <c r="J282" s="2"/>
      <c r="K282" s="56"/>
      <c r="L282" s="2"/>
    </row>
    <row r="283" spans="1:12" ht="12.75">
      <c r="A283" s="2"/>
      <c r="B283" s="25"/>
      <c r="C283" s="2"/>
      <c r="D283" s="2"/>
      <c r="E283" s="2"/>
      <c r="F283" s="2"/>
      <c r="G283" s="2"/>
      <c r="H283" s="2"/>
      <c r="I283" s="2"/>
      <c r="J283" s="2"/>
      <c r="K283" s="56"/>
      <c r="L283" s="2"/>
    </row>
    <row r="284" spans="1:12" ht="12.75">
      <c r="A284" s="2"/>
      <c r="B284" s="25"/>
      <c r="C284" s="2"/>
      <c r="D284" s="2"/>
      <c r="E284" s="2"/>
      <c r="F284" s="2"/>
      <c r="G284" s="2"/>
      <c r="H284" s="2"/>
      <c r="I284" s="2"/>
      <c r="J284" s="2"/>
      <c r="K284" s="56"/>
      <c r="L284" s="2"/>
    </row>
    <row r="285" spans="1:12" ht="12.75">
      <c r="A285" s="2"/>
      <c r="B285" s="25"/>
      <c r="C285" s="2"/>
      <c r="D285" s="2"/>
      <c r="E285" s="2"/>
      <c r="F285" s="2"/>
      <c r="G285" s="2"/>
      <c r="H285" s="2"/>
      <c r="I285" s="2"/>
      <c r="J285" s="2"/>
      <c r="K285" s="56"/>
      <c r="L285" s="2"/>
    </row>
    <row r="286" spans="1:12" ht="12.75">
      <c r="A286" s="2"/>
      <c r="B286" s="25"/>
      <c r="C286" s="2"/>
      <c r="D286" s="2"/>
      <c r="E286" s="2"/>
      <c r="F286" s="2"/>
      <c r="G286" s="2"/>
      <c r="H286" s="2"/>
      <c r="I286" s="2"/>
      <c r="J286" s="2"/>
      <c r="K286" s="56"/>
      <c r="L286" s="2"/>
    </row>
    <row r="287" spans="1:12" ht="12.75">
      <c r="A287" s="2"/>
      <c r="B287" s="25"/>
      <c r="C287" s="2"/>
      <c r="D287" s="2"/>
      <c r="E287" s="2"/>
      <c r="F287" s="2"/>
      <c r="G287" s="2"/>
      <c r="H287" s="2"/>
      <c r="I287" s="2"/>
      <c r="J287" s="2"/>
      <c r="K287" s="56"/>
      <c r="L287" s="2"/>
    </row>
    <row r="288" spans="1:12" ht="12.75">
      <c r="A288" s="2"/>
      <c r="B288" s="25"/>
      <c r="C288" s="2"/>
      <c r="D288" s="2"/>
      <c r="E288" s="2"/>
      <c r="F288" s="2"/>
      <c r="G288" s="2"/>
      <c r="H288" s="2"/>
      <c r="I288" s="2"/>
      <c r="J288" s="2"/>
      <c r="K288" s="56"/>
      <c r="L288" s="2"/>
    </row>
    <row r="289" spans="1:12" ht="12.75">
      <c r="A289" s="2"/>
      <c r="B289" s="25"/>
      <c r="C289" s="2"/>
      <c r="D289" s="2"/>
      <c r="E289" s="2"/>
      <c r="F289" s="2"/>
      <c r="G289" s="2"/>
      <c r="H289" s="2"/>
      <c r="I289" s="2"/>
      <c r="J289" s="2"/>
      <c r="K289" s="56"/>
      <c r="L289" s="2"/>
    </row>
    <row r="290" spans="1:12" ht="12.75">
      <c r="A290" s="2"/>
      <c r="B290" s="25"/>
      <c r="C290" s="2"/>
      <c r="D290" s="2"/>
      <c r="E290" s="2"/>
      <c r="F290" s="2"/>
      <c r="G290" s="2"/>
      <c r="H290" s="2"/>
      <c r="I290" s="2"/>
      <c r="J290" s="2"/>
      <c r="K290" s="56"/>
      <c r="L290" s="2"/>
    </row>
    <row r="291" spans="1:12" ht="12.75">
      <c r="A291" s="2"/>
      <c r="B291" s="25"/>
      <c r="C291" s="2"/>
      <c r="D291" s="2"/>
      <c r="E291" s="2"/>
      <c r="F291" s="2"/>
      <c r="G291" s="2"/>
      <c r="H291" s="2"/>
      <c r="I291" s="2"/>
      <c r="J291" s="2"/>
      <c r="K291" s="56"/>
      <c r="L291" s="2"/>
    </row>
    <row r="292" spans="1:12" ht="12.75">
      <c r="A292" s="2"/>
      <c r="B292" s="25"/>
      <c r="C292" s="2"/>
      <c r="D292" s="2"/>
      <c r="E292" s="2"/>
      <c r="F292" s="2"/>
      <c r="G292" s="2"/>
      <c r="H292" s="2"/>
      <c r="I292" s="2"/>
      <c r="J292" s="2"/>
      <c r="K292" s="56"/>
      <c r="L292" s="2"/>
    </row>
    <row r="293" spans="1:12" ht="12.75">
      <c r="A293" s="2"/>
      <c r="B293" s="25"/>
      <c r="C293" s="2"/>
      <c r="D293" s="2"/>
      <c r="E293" s="2"/>
      <c r="F293" s="2"/>
      <c r="G293" s="2"/>
      <c r="H293" s="2"/>
      <c r="I293" s="2"/>
      <c r="J293" s="2"/>
      <c r="K293" s="56"/>
      <c r="L293" s="2"/>
    </row>
    <row r="294" spans="1:12" ht="12.75">
      <c r="A294" s="2"/>
      <c r="B294" s="25"/>
      <c r="C294" s="2"/>
      <c r="D294" s="2"/>
      <c r="E294" s="2"/>
      <c r="F294" s="2"/>
      <c r="G294" s="2"/>
      <c r="H294" s="2"/>
      <c r="I294" s="2"/>
      <c r="J294" s="2"/>
      <c r="K294" s="56"/>
      <c r="L294" s="2"/>
    </row>
    <row r="295" spans="1:12" ht="12.75">
      <c r="A295" s="2"/>
      <c r="B295" s="25"/>
      <c r="C295" s="2"/>
      <c r="D295" s="2"/>
      <c r="E295" s="2"/>
      <c r="F295" s="2"/>
      <c r="G295" s="2"/>
      <c r="H295" s="2"/>
      <c r="I295" s="2"/>
      <c r="J295" s="2"/>
      <c r="K295" s="56"/>
      <c r="L295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189:K189"/>
    <mergeCell ref="A194:K194"/>
    <mergeCell ref="L3:L5"/>
    <mergeCell ref="I4:I5"/>
    <mergeCell ref="J4:K4"/>
    <mergeCell ref="B7:K7"/>
    <mergeCell ref="A152:K152"/>
    <mergeCell ref="B188:E188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2020-11-13T06:33:43Z</cp:lastPrinted>
  <dcterms:created xsi:type="dcterms:W3CDTF">1996-10-08T23:32:33Z</dcterms:created>
  <dcterms:modified xsi:type="dcterms:W3CDTF">2020-12-07T11:20:40Z</dcterms:modified>
  <cp:category/>
  <cp:version/>
  <cp:contentType/>
  <cp:contentStatus/>
</cp:coreProperties>
</file>