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№5'!$G$1:$L$210</definedName>
  </definedNames>
  <calcPr calcId="145621"/>
</workbook>
</file>

<file path=xl/calcChain.xml><?xml version="1.0" encoding="utf-8"?>
<calcChain xmlns="http://schemas.openxmlformats.org/spreadsheetml/2006/main">
  <c r="L158" i="2" l="1"/>
  <c r="K158" i="2"/>
  <c r="L152" i="2"/>
  <c r="K152" i="2"/>
  <c r="L182" i="2"/>
  <c r="L181" i="2" s="1"/>
  <c r="K182" i="2"/>
  <c r="K181" i="2" s="1"/>
  <c r="L179" i="2"/>
  <c r="L178" i="2" s="1"/>
  <c r="K179" i="2"/>
  <c r="K178" i="2" s="1"/>
  <c r="L176" i="2"/>
  <c r="K176" i="2"/>
  <c r="L174" i="2"/>
  <c r="K174" i="2"/>
  <c r="L172" i="2"/>
  <c r="K172" i="2"/>
  <c r="L170" i="2"/>
  <c r="K170" i="2"/>
  <c r="L168" i="2"/>
  <c r="K168" i="2"/>
  <c r="L164" i="2"/>
  <c r="K164" i="2"/>
  <c r="L161" i="2"/>
  <c r="K161" i="2"/>
  <c r="L155" i="2"/>
  <c r="K155" i="2"/>
  <c r="L150" i="2"/>
  <c r="K150" i="2"/>
  <c r="L148" i="2"/>
  <c r="K148" i="2"/>
  <c r="L146" i="2"/>
  <c r="K146" i="2"/>
  <c r="L144" i="2"/>
  <c r="K144" i="2"/>
  <c r="L141" i="2"/>
  <c r="K141" i="2"/>
  <c r="L139" i="2"/>
  <c r="K139" i="2"/>
  <c r="L136" i="2"/>
  <c r="K136" i="2"/>
  <c r="L78" i="2"/>
  <c r="K78" i="2"/>
  <c r="L76" i="2"/>
  <c r="K76" i="2"/>
  <c r="L74" i="2"/>
  <c r="K74" i="2"/>
  <c r="L72" i="2"/>
  <c r="K72" i="2"/>
  <c r="L70" i="2"/>
  <c r="K70" i="2"/>
  <c r="L68" i="2"/>
  <c r="K68" i="2"/>
  <c r="L65" i="2"/>
  <c r="K65" i="2"/>
  <c r="L63" i="2"/>
  <c r="K63" i="2"/>
  <c r="L61" i="2"/>
  <c r="K61" i="2"/>
  <c r="L59" i="2"/>
  <c r="K59" i="2"/>
  <c r="L112" i="2"/>
  <c r="L111" i="2" s="1"/>
  <c r="L110" i="2" s="1"/>
  <c r="L109" i="2" s="1"/>
  <c r="K112" i="2"/>
  <c r="K111" i="2" s="1"/>
  <c r="K110" i="2" s="1"/>
  <c r="K109" i="2" s="1"/>
  <c r="L202" i="2"/>
  <c r="K202" i="2"/>
  <c r="L200" i="2"/>
  <c r="K200" i="2"/>
  <c r="L198" i="2"/>
  <c r="K198" i="2"/>
  <c r="L196" i="2"/>
  <c r="K196" i="2"/>
  <c r="L194" i="2"/>
  <c r="K194" i="2"/>
  <c r="L123" i="2"/>
  <c r="K123" i="2"/>
  <c r="L121" i="2"/>
  <c r="K121" i="2"/>
  <c r="L103" i="2"/>
  <c r="K103" i="2"/>
  <c r="L101" i="2"/>
  <c r="K101" i="2"/>
  <c r="L99" i="2"/>
  <c r="K99" i="2"/>
  <c r="L97" i="2"/>
  <c r="K97" i="2"/>
  <c r="L95" i="2"/>
  <c r="K95" i="2"/>
  <c r="L91" i="2"/>
  <c r="K91" i="2"/>
  <c r="L87" i="2"/>
  <c r="K87" i="2"/>
  <c r="L85" i="2"/>
  <c r="K85" i="2"/>
  <c r="L83" i="2"/>
  <c r="K83" i="2"/>
  <c r="L81" i="2"/>
  <c r="K81" i="2"/>
  <c r="L49" i="2"/>
  <c r="K49" i="2"/>
  <c r="L46" i="2"/>
  <c r="K46" i="2"/>
  <c r="L43" i="2"/>
  <c r="K43" i="2"/>
  <c r="L41" i="2"/>
  <c r="K41" i="2"/>
  <c r="L39" i="2"/>
  <c r="K39" i="2"/>
  <c r="L37" i="2"/>
  <c r="K37" i="2"/>
  <c r="L33" i="2"/>
  <c r="K33" i="2"/>
  <c r="L31" i="2"/>
  <c r="K31" i="2"/>
  <c r="L27" i="2"/>
  <c r="L26" i="2" s="1"/>
  <c r="L25" i="2" s="1"/>
  <c r="K27" i="2"/>
  <c r="K26" i="2" s="1"/>
  <c r="K25" i="2" s="1"/>
  <c r="L23" i="2"/>
  <c r="L22" i="2" s="1"/>
  <c r="L21" i="2" s="1"/>
  <c r="K23" i="2"/>
  <c r="K22" i="2" s="1"/>
  <c r="K21" i="2" s="1"/>
  <c r="L117" i="2"/>
  <c r="K117" i="2"/>
  <c r="L193" i="2" l="1"/>
  <c r="K135" i="2"/>
  <c r="K134" i="2" s="1"/>
  <c r="K133" i="2" s="1"/>
  <c r="K193" i="2"/>
  <c r="L58" i="2"/>
  <c r="K58" i="2"/>
  <c r="L135" i="2"/>
  <c r="L134" i="2" s="1"/>
  <c r="L133" i="2" s="1"/>
  <c r="K94" i="2"/>
  <c r="L120" i="2"/>
  <c r="L119" i="2" s="1"/>
  <c r="K120" i="2"/>
  <c r="K119" i="2" s="1"/>
  <c r="L94" i="2"/>
  <c r="L80" i="2"/>
  <c r="K80" i="2"/>
  <c r="K13" i="2"/>
  <c r="K12" i="2" s="1"/>
  <c r="K11" i="2" s="1"/>
  <c r="K10" i="2" s="1"/>
  <c r="L189" i="2"/>
  <c r="L188" i="2" s="1"/>
  <c r="L187" i="2" s="1"/>
  <c r="L186" i="2" s="1"/>
  <c r="K189" i="2"/>
  <c r="K188" i="2" s="1"/>
  <c r="K187" i="2" s="1"/>
  <c r="K186" i="2" s="1"/>
  <c r="L116" i="2"/>
  <c r="K116" i="2"/>
  <c r="L13" i="2"/>
  <c r="L12" i="2" s="1"/>
  <c r="L11" i="2" s="1"/>
  <c r="L10" i="2" s="1"/>
  <c r="K205" i="2"/>
  <c r="K204" i="2" s="1"/>
  <c r="K130" i="2"/>
  <c r="K129" i="2" s="1"/>
  <c r="K128" i="2" s="1"/>
  <c r="K126" i="2"/>
  <c r="K125" i="2" s="1"/>
  <c r="K106" i="2"/>
  <c r="K105" i="2" s="1"/>
  <c r="K53" i="2"/>
  <c r="K52" i="2" s="1"/>
  <c r="K51" i="2" s="1"/>
  <c r="K35" i="2"/>
  <c r="K30" i="2" s="1"/>
  <c r="K18" i="2"/>
  <c r="K17" i="2" s="1"/>
  <c r="L57" i="2" l="1"/>
  <c r="K57" i="2"/>
  <c r="L192" i="2"/>
  <c r="L191" i="2" s="1"/>
  <c r="K192" i="2"/>
  <c r="K191" i="2" s="1"/>
  <c r="K185" i="2" s="1"/>
  <c r="K29" i="2"/>
  <c r="K9" i="2"/>
  <c r="L9" i="2"/>
  <c r="K115" i="2"/>
  <c r="K114" i="2" s="1"/>
  <c r="K108" i="2" s="1"/>
  <c r="K16" i="2"/>
  <c r="K15" i="2" s="1"/>
  <c r="K20" i="2" l="1"/>
  <c r="K8" i="2" s="1"/>
  <c r="K132" i="2"/>
  <c r="K56" i="2"/>
  <c r="K55" i="2" s="1"/>
  <c r="L115" i="2"/>
  <c r="L114" i="2" s="1"/>
  <c r="K207" i="2" l="1"/>
  <c r="K209" i="2" s="1"/>
  <c r="L132" i="2"/>
  <c r="L205" i="2"/>
  <c r="L204" i="2" s="1"/>
  <c r="L185" i="2" s="1"/>
  <c r="L130" i="2"/>
  <c r="L129" i="2" s="1"/>
  <c r="L128" i="2" s="1"/>
  <c r="L126" i="2"/>
  <c r="L125" i="2" s="1"/>
  <c r="L108" i="2" s="1"/>
  <c r="L106" i="2"/>
  <c r="L105" i="2" s="1"/>
  <c r="L53" i="2"/>
  <c r="L52" i="2" s="1"/>
  <c r="L51" i="2" s="1"/>
  <c r="L35" i="2"/>
  <c r="L30" i="2" s="1"/>
  <c r="L18" i="2"/>
  <c r="L16" i="2" s="1"/>
  <c r="L15" i="2" s="1"/>
  <c r="L29" i="2" l="1"/>
  <c r="L20" i="2"/>
  <c r="L8" i="2" s="1"/>
  <c r="L17" i="2"/>
  <c r="L56" i="2" l="1"/>
  <c r="L55" i="2" s="1"/>
  <c r="L207" i="2" l="1"/>
  <c r="L209" i="2" s="1"/>
</calcChain>
</file>

<file path=xl/sharedStrings.xml><?xml version="1.0" encoding="utf-8"?>
<sst xmlns="http://schemas.openxmlformats.org/spreadsheetml/2006/main" count="458" uniqueCount="245">
  <si>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</si>
  <si>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</si>
  <si>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</si>
  <si>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</si>
  <si>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</si>
  <si>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</si>
  <si>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</si>
  <si>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</si>
  <si>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</si>
  <si>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</si>
  <si>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1117158</t>
  </si>
  <si>
    <t>1110000</t>
  </si>
  <si>
    <t>1100000</t>
  </si>
  <si>
    <t>0817140</t>
  </si>
  <si>
    <t>0810000</t>
  </si>
  <si>
    <t>0800000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</si>
  <si>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</si>
  <si>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</si>
  <si>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</si>
  <si>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</si>
  <si>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</si>
  <si>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</si>
  <si>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</si>
  <si>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</si>
  <si>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</si>
  <si>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</si>
  <si>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</si>
  <si>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</si>
  <si>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</si>
  <si>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</si>
  <si>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</si>
  <si>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</si>
  <si>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</si>
  <si>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</si>
  <si>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</si>
  <si>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</si>
  <si>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</si>
  <si>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</si>
  <si>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</si>
  <si>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</si>
  <si>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</si>
  <si>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</si>
  <si>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</si>
  <si>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</si>
  <si>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</si>
  <si>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</si>
  <si>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</si>
  <si>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</si>
  <si>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</si>
  <si>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</si>
  <si>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</si>
  <si>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</si>
  <si>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</si>
  <si>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</si>
  <si>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</si>
  <si>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</si>
  <si>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</si>
  <si>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</si>
  <si>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</si>
  <si>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</si>
  <si>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</si>
  <si>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</si>
  <si>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</si>
  <si>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</si>
  <si>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</si>
  <si>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</si>
  <si>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</si>
  <si>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</si>
  <si>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</si>
  <si>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</si>
  <si>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</si>
  <si>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</si>
  <si>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</si>
  <si>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</si>
  <si>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</si>
  <si>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</si>
  <si>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</si>
  <si>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</si>
  <si>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</si>
  <si>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</si>
  <si>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</si>
  <si>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</si>
  <si>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</si>
  <si>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</si>
  <si>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</si>
  <si>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</si>
  <si>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</si>
  <si>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</si>
  <si>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</si>
  <si>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</si>
  <si>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</si>
  <si>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</si>
  <si>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</si>
  <si>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</si>
  <si>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</si>
  <si>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</si>
  <si>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</si>
  <si>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</si>
  <si>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</si>
  <si>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</si>
  <si>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</si>
  <si>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</si>
  <si>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</si>
  <si>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</si>
  <si>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</si>
  <si>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</si>
  <si>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</si>
  <si>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</si>
  <si>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</si>
  <si>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</si>
  <si>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</si>
  <si>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</si>
  <si>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</si>
  <si>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</si>
  <si>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</si>
  <si>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</si>
  <si>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</si>
  <si>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</si>
  <si>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</si>
  <si>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</si>
  <si>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</si>
  <si>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</si>
  <si>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</si>
  <si>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</si>
  <si>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</si>
  <si>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</si>
  <si>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</si>
  <si>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</si>
  <si>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</si>
  <si>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</si>
  <si>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</si>
  <si>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</si>
  <si>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</si>
  <si>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</si>
  <si>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</si>
  <si>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</si>
  <si>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</si>
  <si>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</si>
  <si>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</si>
  <si>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</si>
  <si>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</si>
  <si>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</si>
  <si>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</si>
  <si>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</si>
  <si>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</si>
  <si>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</si>
  <si>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</si>
  <si>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</si>
  <si>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</si>
  <si>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</si>
  <si>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</si>
  <si>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</si>
  <si>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</si>
  <si>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</si>
  <si>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</si>
  <si>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</si>
  <si>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</si>
  <si>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</si>
  <si>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</si>
  <si>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</si>
  <si>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</si>
  <si>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</si>
  <si>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</si>
  <si>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</si>
  <si>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</si>
  <si>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</si>
  <si>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</si>
  <si>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</si>
  <si>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</si>
  <si>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</si>
  <si>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</si>
  <si>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</si>
  <si>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</si>
  <si>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</si>
  <si>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</si>
  <si>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</si>
  <si>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</si>
  <si>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</si>
  <si>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</si>
  <si>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</si>
  <si>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</si>
  <si>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</si>
  <si>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</si>
  <si>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</si>
  <si>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</si>
  <si>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</si>
  <si>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</si>
  <si>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</si>
  <si>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</si>
  <si>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25.3.05.74420</t>
  </si>
  <si>
    <t>03.1.01.R0840</t>
  </si>
  <si>
    <t>Субвенция на частичную оплату стоимости путевки в организации отдыха детей и их оздоровления</t>
  </si>
  <si>
    <t>02.1.03.75160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</si>
  <si>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</si>
  <si>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</si>
  <si>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</si>
  <si>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</si>
  <si>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</si>
  <si>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</si>
  <si>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</si>
  <si>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</si>
  <si>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</si>
  <si>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</si>
  <si>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</si>
  <si>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</si>
  <si>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</si>
  <si>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</si>
  <si>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</si>
  <si>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</si>
  <si>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</si>
  <si>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</si>
  <si>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</si>
  <si>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</si>
  <si>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</si>
  <si>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</si>
  <si>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</si>
  <si>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                               к решению Собрания представителей</t>
  </si>
  <si>
    <t>Условно-утвержденные расходы</t>
  </si>
  <si>
    <t>Всего</t>
  </si>
  <si>
    <t>23.1.00.00000</t>
  </si>
  <si>
    <t>23.1.01.00000</t>
  </si>
  <si>
    <t>23.1.01.10110</t>
  </si>
  <si>
    <t>Приложение 8</t>
  </si>
  <si>
    <t>План на 2020 год                    (руб.)</t>
  </si>
  <si>
    <t>План на 2021год                    (руб.)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</si>
  <si>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</si>
  <si>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</si>
  <si>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</si>
  <si>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</si>
  <si>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</si>
  <si>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</si>
  <si>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Расходы на повышение оплаты труда работников муниципальных учреждений в сфере культуры</t>
  </si>
  <si>
    <t>11.1.01.75900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</si>
  <si>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</si>
  <si>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целевая программа «Газификация и модернизации жилищно-коммунального хозяйства Гаврилов-Ямского района»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</si>
  <si>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</si>
  <si>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Расходы на реализацию мероприятий по строительству объектов газификации</t>
  </si>
  <si>
    <t>Капитальные вложения в объекты недвижимого имущества государственной (муниципальной) собственности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</si>
  <si>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</si>
  <si>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</si>
  <si>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</si>
  <si>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14.1.01.75260</t>
  </si>
  <si>
    <t>Муниципальная программа «Развитие образования и молодежной политики в Гаврилов-Ямском муниципальном районе»</t>
  </si>
  <si>
    <t>Ведомственная  структура расходов бюджета муниципального района на плановый период на 2020-2021 годы</t>
  </si>
  <si>
    <t>от 20.12.2018 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</si>
</sst>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0" fontId="1" fillId="0" borderId="1" xfId="1" applyFont="1" applyFill="1" applyBorder="1"/>
    <xf numFmtId="0" fontId="1" fillId="0" borderId="9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/>
    <xf numFmtId="0" fontId="8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justify" wrapText="1"/>
    </xf>
    <xf numFmtId="0" fontId="6" fillId="2" borderId="9" xfId="0" applyFont="1" applyFill="1" applyBorder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11" fillId="0" borderId="1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showGridLines="0" tabSelected="1" view="pageBreakPreview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4.28515625" style="5" customWidth="1"/>
    <col min="8" max="8" width="5.5703125" style="5" customWidth="1"/>
    <col min="9" max="9" width="14.42578125" style="5" customWidth="1"/>
    <col min="10" max="10" width="4.85546875" style="5" customWidth="1"/>
    <col min="11" max="12" width="12.5703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170" t="s">
        <v>222</v>
      </c>
      <c r="J1" s="170"/>
      <c r="K1" s="170"/>
      <c r="L1" s="170"/>
      <c r="M1" s="70"/>
    </row>
    <row r="2" spans="1:13" ht="15.6" customHeight="1" x14ac:dyDescent="0.25">
      <c r="A2" s="2"/>
      <c r="B2" s="2"/>
      <c r="C2" s="2"/>
      <c r="D2" s="2"/>
      <c r="E2" s="2"/>
      <c r="F2" s="2"/>
      <c r="G2" s="172" t="s">
        <v>216</v>
      </c>
      <c r="H2" s="172"/>
      <c r="I2" s="172"/>
      <c r="J2" s="172"/>
      <c r="K2" s="172"/>
      <c r="L2" s="172"/>
      <c r="M2" s="71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170" t="s">
        <v>244</v>
      </c>
      <c r="J3" s="170"/>
      <c r="K3" s="170"/>
      <c r="L3" s="170"/>
      <c r="M3" s="70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171" t="s">
        <v>243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74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91.5" customHeight="1" x14ac:dyDescent="0.25">
      <c r="A7" s="2"/>
      <c r="B7" s="3"/>
      <c r="C7" s="3"/>
      <c r="D7" s="3"/>
      <c r="E7" s="4"/>
      <c r="F7" s="4"/>
      <c r="G7" s="41" t="s">
        <v>35</v>
      </c>
      <c r="H7" s="107" t="s">
        <v>180</v>
      </c>
      <c r="I7" s="107" t="s">
        <v>34</v>
      </c>
      <c r="J7" s="107" t="s">
        <v>33</v>
      </c>
      <c r="K7" s="107" t="s">
        <v>223</v>
      </c>
      <c r="L7" s="107" t="s">
        <v>224</v>
      </c>
      <c r="M7" s="59"/>
    </row>
    <row r="8" spans="1:13" ht="33.75" customHeight="1" x14ac:dyDescent="0.25">
      <c r="A8" s="2"/>
      <c r="B8" s="75"/>
      <c r="C8" s="75"/>
      <c r="D8" s="75"/>
      <c r="E8" s="76"/>
      <c r="F8" s="76"/>
      <c r="G8" s="103" t="s">
        <v>182</v>
      </c>
      <c r="H8" s="42">
        <v>850</v>
      </c>
      <c r="I8" s="41"/>
      <c r="J8" s="41"/>
      <c r="K8" s="40">
        <f>SUM(K9+K15+K20+K29)</f>
        <v>21798623</v>
      </c>
      <c r="L8" s="40">
        <f>SUM(L9+L15+L20+L29)</f>
        <v>17950295</v>
      </c>
      <c r="M8" s="59"/>
    </row>
    <row r="9" spans="1:13" ht="62.25" customHeight="1" x14ac:dyDescent="0.25">
      <c r="A9" s="2"/>
      <c r="B9" s="75"/>
      <c r="C9" s="75"/>
      <c r="D9" s="75"/>
      <c r="E9" s="76"/>
      <c r="F9" s="76"/>
      <c r="G9" s="124" t="s">
        <v>48</v>
      </c>
      <c r="H9" s="43"/>
      <c r="I9" s="95" t="s">
        <v>137</v>
      </c>
      <c r="J9" s="34" t="s">
        <v>0</v>
      </c>
      <c r="K9" s="40">
        <f t="shared" ref="K9:L12" si="0">SUM(K10)</f>
        <v>4996000</v>
      </c>
      <c r="L9" s="40">
        <f t="shared" si="0"/>
        <v>3996000</v>
      </c>
      <c r="M9" s="59"/>
    </row>
    <row r="10" spans="1:13" ht="66" customHeight="1" x14ac:dyDescent="0.25">
      <c r="A10" s="2"/>
      <c r="B10" s="75"/>
      <c r="C10" s="75"/>
      <c r="D10" s="75"/>
      <c r="E10" s="76"/>
      <c r="F10" s="76"/>
      <c r="G10" s="26" t="s">
        <v>193</v>
      </c>
      <c r="H10" s="26"/>
      <c r="I10" s="86" t="s">
        <v>138</v>
      </c>
      <c r="J10" s="33" t="s">
        <v>0</v>
      </c>
      <c r="K10" s="39">
        <f t="shared" si="0"/>
        <v>4996000</v>
      </c>
      <c r="L10" s="39">
        <f t="shared" si="0"/>
        <v>3996000</v>
      </c>
      <c r="M10" s="59"/>
    </row>
    <row r="11" spans="1:13" ht="81.75" customHeight="1" x14ac:dyDescent="0.25">
      <c r="A11" s="2"/>
      <c r="B11" s="75"/>
      <c r="C11" s="75"/>
      <c r="D11" s="75"/>
      <c r="E11" s="76"/>
      <c r="F11" s="76"/>
      <c r="G11" s="26" t="s">
        <v>139</v>
      </c>
      <c r="H11" s="26"/>
      <c r="I11" s="87" t="s">
        <v>140</v>
      </c>
      <c r="J11" s="31"/>
      <c r="K11" s="39">
        <f t="shared" si="0"/>
        <v>4996000</v>
      </c>
      <c r="L11" s="39">
        <f t="shared" si="0"/>
        <v>3996000</v>
      </c>
      <c r="M11" s="59"/>
    </row>
    <row r="12" spans="1:13" ht="83.25" customHeight="1" x14ac:dyDescent="0.25">
      <c r="A12" s="2"/>
      <c r="B12" s="75"/>
      <c r="C12" s="75"/>
      <c r="D12" s="75"/>
      <c r="E12" s="76"/>
      <c r="F12" s="76"/>
      <c r="G12" s="82" t="s">
        <v>141</v>
      </c>
      <c r="H12" s="82"/>
      <c r="I12" s="86" t="s">
        <v>214</v>
      </c>
      <c r="J12" s="33"/>
      <c r="K12" s="39">
        <f t="shared" si="0"/>
        <v>4996000</v>
      </c>
      <c r="L12" s="39">
        <f t="shared" si="0"/>
        <v>3996000</v>
      </c>
      <c r="M12" s="59"/>
    </row>
    <row r="13" spans="1:13" ht="50.25" customHeight="1" x14ac:dyDescent="0.25">
      <c r="A13" s="2"/>
      <c r="B13" s="75"/>
      <c r="C13" s="75"/>
      <c r="D13" s="75"/>
      <c r="E13" s="76"/>
      <c r="F13" s="76"/>
      <c r="G13" s="20" t="s">
        <v>49</v>
      </c>
      <c r="H13" s="23"/>
      <c r="I13" s="78" t="s">
        <v>142</v>
      </c>
      <c r="J13" s="16"/>
      <c r="K13" s="36">
        <f>SUM(K14:K14)</f>
        <v>4996000</v>
      </c>
      <c r="L13" s="36">
        <f>SUM(L14:L14)</f>
        <v>3996000</v>
      </c>
      <c r="M13" s="59"/>
    </row>
    <row r="14" spans="1:13" ht="99.75" customHeight="1" x14ac:dyDescent="0.25">
      <c r="A14" s="2"/>
      <c r="B14" s="75"/>
      <c r="C14" s="75"/>
      <c r="D14" s="75"/>
      <c r="E14" s="76"/>
      <c r="F14" s="76"/>
      <c r="G14" s="21" t="s">
        <v>3</v>
      </c>
      <c r="H14" s="21"/>
      <c r="I14" s="81" t="s">
        <v>0</v>
      </c>
      <c r="J14" s="16">
        <v>100</v>
      </c>
      <c r="K14" s="36">
        <v>4996000</v>
      </c>
      <c r="L14" s="36">
        <v>3996000</v>
      </c>
      <c r="M14" s="59"/>
    </row>
    <row r="15" spans="1:13" ht="47.25" customHeight="1" x14ac:dyDescent="0.25">
      <c r="A15" s="2"/>
      <c r="B15" s="75"/>
      <c r="C15" s="75"/>
      <c r="D15" s="75"/>
      <c r="E15" s="76"/>
      <c r="F15" s="76"/>
      <c r="G15" s="30" t="s">
        <v>53</v>
      </c>
      <c r="H15" s="30"/>
      <c r="I15" s="159" t="s">
        <v>150</v>
      </c>
      <c r="J15" s="34" t="s">
        <v>0</v>
      </c>
      <c r="K15" s="40">
        <f>SUM(K16)</f>
        <v>700000</v>
      </c>
      <c r="L15" s="40">
        <f>SUM(L16)</f>
        <v>500000</v>
      </c>
      <c r="M15" s="59"/>
    </row>
    <row r="16" spans="1:13" ht="63" customHeight="1" x14ac:dyDescent="0.25">
      <c r="A16" s="2"/>
      <c r="B16" s="75"/>
      <c r="C16" s="75"/>
      <c r="D16" s="75"/>
      <c r="E16" s="76"/>
      <c r="F16" s="76"/>
      <c r="G16" s="121" t="s">
        <v>194</v>
      </c>
      <c r="H16" s="27"/>
      <c r="I16" s="83" t="s">
        <v>219</v>
      </c>
      <c r="J16" s="31" t="s">
        <v>0</v>
      </c>
      <c r="K16" s="35">
        <f>SUM(K18)</f>
        <v>700000</v>
      </c>
      <c r="L16" s="35">
        <f>SUM(L18)</f>
        <v>500000</v>
      </c>
      <c r="M16" s="59"/>
    </row>
    <row r="17" spans="1:13" ht="33.75" customHeight="1" x14ac:dyDescent="0.25">
      <c r="A17" s="2"/>
      <c r="B17" s="75"/>
      <c r="C17" s="75"/>
      <c r="D17" s="75"/>
      <c r="E17" s="76"/>
      <c r="F17" s="76"/>
      <c r="G17" s="122" t="s">
        <v>151</v>
      </c>
      <c r="H17" s="57"/>
      <c r="I17" s="92" t="s">
        <v>220</v>
      </c>
      <c r="J17" s="31"/>
      <c r="K17" s="39">
        <f>SUM(K18)</f>
        <v>700000</v>
      </c>
      <c r="L17" s="39">
        <f>SUM(L18)</f>
        <v>500000</v>
      </c>
      <c r="M17" s="59"/>
    </row>
    <row r="18" spans="1:13" ht="33" customHeight="1" x14ac:dyDescent="0.25">
      <c r="A18" s="2"/>
      <c r="B18" s="75"/>
      <c r="C18" s="75"/>
      <c r="D18" s="75"/>
      <c r="E18" s="76"/>
      <c r="F18" s="76"/>
      <c r="G18" s="123" t="s">
        <v>152</v>
      </c>
      <c r="H18" s="63"/>
      <c r="I18" s="91" t="s">
        <v>221</v>
      </c>
      <c r="J18" s="16" t="s">
        <v>0</v>
      </c>
      <c r="K18" s="36">
        <f>SUM(K19)</f>
        <v>700000</v>
      </c>
      <c r="L18" s="36">
        <f>SUM(L19)</f>
        <v>500000</v>
      </c>
      <c r="M18" s="59"/>
    </row>
    <row r="19" spans="1:13" ht="51" customHeight="1" x14ac:dyDescent="0.25">
      <c r="A19" s="2"/>
      <c r="B19" s="75"/>
      <c r="C19" s="75"/>
      <c r="D19" s="75"/>
      <c r="E19" s="76"/>
      <c r="F19" s="76"/>
      <c r="G19" s="23" t="s">
        <v>4</v>
      </c>
      <c r="H19" s="21"/>
      <c r="I19" s="81" t="s">
        <v>0</v>
      </c>
      <c r="J19" s="32">
        <v>600</v>
      </c>
      <c r="K19" s="36">
        <v>700000</v>
      </c>
      <c r="L19" s="36">
        <v>500000</v>
      </c>
      <c r="M19" s="59"/>
    </row>
    <row r="20" spans="1:13" ht="49.5" customHeight="1" x14ac:dyDescent="0.25">
      <c r="A20" s="2"/>
      <c r="B20" s="75"/>
      <c r="C20" s="75"/>
      <c r="D20" s="75"/>
      <c r="E20" s="76"/>
      <c r="F20" s="76"/>
      <c r="G20" s="30" t="s">
        <v>56</v>
      </c>
      <c r="H20" s="30"/>
      <c r="I20" s="80" t="s">
        <v>162</v>
      </c>
      <c r="J20" s="34" t="s">
        <v>0</v>
      </c>
      <c r="K20" s="40">
        <f>SUM(K21+K25)</f>
        <v>95042</v>
      </c>
      <c r="L20" s="40">
        <f>SUM(L21+L25)</f>
        <v>88112</v>
      </c>
      <c r="M20" s="59"/>
    </row>
    <row r="21" spans="1:13" ht="81" customHeight="1" x14ac:dyDescent="0.25">
      <c r="A21" s="2"/>
      <c r="B21" s="75"/>
      <c r="C21" s="75"/>
      <c r="D21" s="75"/>
      <c r="E21" s="76"/>
      <c r="F21" s="76"/>
      <c r="G21" s="66" t="s">
        <v>196</v>
      </c>
      <c r="H21" s="66"/>
      <c r="I21" s="83" t="s">
        <v>163</v>
      </c>
      <c r="J21" s="31" t="s">
        <v>0</v>
      </c>
      <c r="K21" s="39">
        <f t="shared" ref="K21:L23" si="1">SUM(K22)</f>
        <v>6930</v>
      </c>
      <c r="L21" s="39">
        <f t="shared" si="1"/>
        <v>0</v>
      </c>
      <c r="M21" s="59"/>
    </row>
    <row r="22" spans="1:13" ht="48" customHeight="1" x14ac:dyDescent="0.25">
      <c r="A22" s="2"/>
      <c r="B22" s="75"/>
      <c r="C22" s="75"/>
      <c r="D22" s="75"/>
      <c r="E22" s="76"/>
      <c r="F22" s="76"/>
      <c r="G22" s="121" t="s">
        <v>164</v>
      </c>
      <c r="H22" s="27"/>
      <c r="I22" s="92" t="s">
        <v>165</v>
      </c>
      <c r="J22" s="33"/>
      <c r="K22" s="39">
        <f t="shared" si="1"/>
        <v>6930</v>
      </c>
      <c r="L22" s="39">
        <f t="shared" si="1"/>
        <v>0</v>
      </c>
      <c r="M22" s="59"/>
    </row>
    <row r="23" spans="1:13" ht="60.75" customHeight="1" x14ac:dyDescent="0.25">
      <c r="A23" s="2"/>
      <c r="B23" s="75"/>
      <c r="C23" s="75"/>
      <c r="D23" s="75"/>
      <c r="E23" s="76"/>
      <c r="F23" s="76"/>
      <c r="G23" s="125" t="s">
        <v>166</v>
      </c>
      <c r="H23" s="19"/>
      <c r="I23" s="93" t="s">
        <v>167</v>
      </c>
      <c r="J23" s="32"/>
      <c r="K23" s="36">
        <f t="shared" si="1"/>
        <v>6930</v>
      </c>
      <c r="L23" s="36">
        <f t="shared" si="1"/>
        <v>0</v>
      </c>
      <c r="M23" s="59"/>
    </row>
    <row r="24" spans="1:13" ht="32.25" customHeight="1" x14ac:dyDescent="0.25">
      <c r="A24" s="2"/>
      <c r="B24" s="75"/>
      <c r="C24" s="75"/>
      <c r="D24" s="75"/>
      <c r="E24" s="76"/>
      <c r="F24" s="76"/>
      <c r="G24" s="21" t="s">
        <v>2</v>
      </c>
      <c r="H24" s="21"/>
      <c r="I24" s="81" t="s">
        <v>0</v>
      </c>
      <c r="J24" s="16">
        <v>200</v>
      </c>
      <c r="K24" s="37">
        <v>6930</v>
      </c>
      <c r="L24" s="37">
        <v>0</v>
      </c>
      <c r="M24" s="59"/>
    </row>
    <row r="25" spans="1:13" ht="33" customHeight="1" x14ac:dyDescent="0.25">
      <c r="A25" s="2"/>
      <c r="B25" s="75"/>
      <c r="C25" s="75"/>
      <c r="D25" s="75"/>
      <c r="E25" s="76"/>
      <c r="F25" s="76"/>
      <c r="G25" s="24" t="s">
        <v>201</v>
      </c>
      <c r="H25" s="24"/>
      <c r="I25" s="94" t="s">
        <v>177</v>
      </c>
      <c r="J25" s="48"/>
      <c r="K25" s="39">
        <f t="shared" ref="K25:L27" si="2">SUM(K26)</f>
        <v>88112</v>
      </c>
      <c r="L25" s="39">
        <f t="shared" si="2"/>
        <v>88112</v>
      </c>
      <c r="M25" s="59"/>
    </row>
    <row r="26" spans="1:13" ht="30" customHeight="1" x14ac:dyDescent="0.25">
      <c r="A26" s="2"/>
      <c r="B26" s="75"/>
      <c r="C26" s="75"/>
      <c r="D26" s="75"/>
      <c r="E26" s="76"/>
      <c r="F26" s="76"/>
      <c r="G26" s="24" t="s">
        <v>178</v>
      </c>
      <c r="H26" s="24"/>
      <c r="I26" s="94" t="s">
        <v>179</v>
      </c>
      <c r="J26" s="48"/>
      <c r="K26" s="39">
        <f t="shared" si="2"/>
        <v>88112</v>
      </c>
      <c r="L26" s="39">
        <f t="shared" si="2"/>
        <v>88112</v>
      </c>
      <c r="M26" s="59"/>
    </row>
    <row r="27" spans="1:13" ht="30.75" customHeight="1" x14ac:dyDescent="0.25">
      <c r="A27" s="2"/>
      <c r="B27" s="75"/>
      <c r="C27" s="75"/>
      <c r="D27" s="75"/>
      <c r="E27" s="76"/>
      <c r="F27" s="76"/>
      <c r="G27" s="21" t="s">
        <v>202</v>
      </c>
      <c r="H27" s="21"/>
      <c r="I27" s="99" t="s">
        <v>189</v>
      </c>
      <c r="J27" s="16"/>
      <c r="K27" s="36">
        <f t="shared" si="2"/>
        <v>88112</v>
      </c>
      <c r="L27" s="36">
        <f t="shared" si="2"/>
        <v>88112</v>
      </c>
      <c r="M27" s="59"/>
    </row>
    <row r="28" spans="1:13" ht="36.75" customHeight="1" x14ac:dyDescent="0.25">
      <c r="A28" s="2"/>
      <c r="B28" s="75"/>
      <c r="C28" s="75"/>
      <c r="D28" s="75"/>
      <c r="E28" s="76"/>
      <c r="F28" s="76"/>
      <c r="G28" s="21" t="s">
        <v>2</v>
      </c>
      <c r="H28" s="21"/>
      <c r="I28" s="81" t="s">
        <v>0</v>
      </c>
      <c r="J28" s="16">
        <v>200</v>
      </c>
      <c r="K28" s="36">
        <v>88112</v>
      </c>
      <c r="L28" s="36">
        <v>88112</v>
      </c>
      <c r="M28" s="59"/>
    </row>
    <row r="29" spans="1:13" ht="21.75" customHeight="1" x14ac:dyDescent="0.25">
      <c r="A29" s="2"/>
      <c r="B29" s="75"/>
      <c r="C29" s="75"/>
      <c r="D29" s="75"/>
      <c r="E29" s="76"/>
      <c r="F29" s="76"/>
      <c r="G29" s="30" t="s">
        <v>7</v>
      </c>
      <c r="H29" s="30"/>
      <c r="I29" s="95" t="s">
        <v>168</v>
      </c>
      <c r="J29" s="34" t="s">
        <v>0</v>
      </c>
      <c r="K29" s="40">
        <f>SUM(K30)</f>
        <v>16007581</v>
      </c>
      <c r="L29" s="40">
        <f>SUM(L30)</f>
        <v>13366183</v>
      </c>
      <c r="M29" s="59"/>
    </row>
    <row r="30" spans="1:13" ht="18" customHeight="1" x14ac:dyDescent="0.25">
      <c r="A30" s="2"/>
      <c r="B30" s="75"/>
      <c r="C30" s="75"/>
      <c r="D30" s="75"/>
      <c r="E30" s="76"/>
      <c r="F30" s="76"/>
      <c r="G30" s="82" t="s">
        <v>7</v>
      </c>
      <c r="H30" s="66"/>
      <c r="I30" s="86" t="s">
        <v>168</v>
      </c>
      <c r="J30" s="31" t="s">
        <v>0</v>
      </c>
      <c r="K30" s="39">
        <f>SUM(K31+K33+K35+K37+K39+K46+K49+K43+K41)</f>
        <v>16007581</v>
      </c>
      <c r="L30" s="39">
        <f>SUM(L31+L33+L35+L37+L39+L46+L49+L43+L41)</f>
        <v>13366183</v>
      </c>
      <c r="M30" s="59"/>
    </row>
    <row r="31" spans="1:13" ht="15" customHeight="1" x14ac:dyDescent="0.25">
      <c r="A31" s="2"/>
      <c r="B31" s="75"/>
      <c r="C31" s="75"/>
      <c r="D31" s="75"/>
      <c r="E31" s="76"/>
      <c r="F31" s="76"/>
      <c r="G31" s="125" t="s">
        <v>59</v>
      </c>
      <c r="H31" s="19"/>
      <c r="I31" s="108" t="s">
        <v>169</v>
      </c>
      <c r="J31" s="33"/>
      <c r="K31" s="36">
        <f>SUM(K32:K32)</f>
        <v>700000</v>
      </c>
      <c r="L31" s="36">
        <f>SUM(L32:L32)</f>
        <v>0</v>
      </c>
      <c r="M31" s="59"/>
    </row>
    <row r="32" spans="1:13" ht="15.75" customHeight="1" x14ac:dyDescent="0.25">
      <c r="A32" s="2"/>
      <c r="B32" s="75"/>
      <c r="C32" s="75"/>
      <c r="D32" s="75"/>
      <c r="E32" s="76"/>
      <c r="F32" s="76"/>
      <c r="G32" s="22" t="s">
        <v>1</v>
      </c>
      <c r="H32" s="21"/>
      <c r="I32" s="15" t="s">
        <v>0</v>
      </c>
      <c r="J32" s="16">
        <v>800</v>
      </c>
      <c r="K32" s="36">
        <v>700000</v>
      </c>
      <c r="L32" s="36">
        <v>0</v>
      </c>
      <c r="M32" s="59"/>
    </row>
    <row r="33" spans="1:13" ht="19.5" customHeight="1" x14ac:dyDescent="0.25">
      <c r="A33" s="2"/>
      <c r="B33" s="75"/>
      <c r="C33" s="75"/>
      <c r="D33" s="75"/>
      <c r="E33" s="76"/>
      <c r="F33" s="76"/>
      <c r="G33" s="125" t="s">
        <v>57</v>
      </c>
      <c r="H33" s="19"/>
      <c r="I33" s="28" t="s">
        <v>170</v>
      </c>
      <c r="J33" s="33"/>
      <c r="K33" s="36">
        <f>SUM(K34)</f>
        <v>957000</v>
      </c>
      <c r="L33" s="36">
        <f>SUM(L34)</f>
        <v>757000</v>
      </c>
      <c r="M33" s="59"/>
    </row>
    <row r="34" spans="1:13" ht="94.5" customHeight="1" x14ac:dyDescent="0.25">
      <c r="A34" s="2"/>
      <c r="B34" s="75"/>
      <c r="C34" s="75"/>
      <c r="D34" s="75"/>
      <c r="E34" s="76"/>
      <c r="F34" s="76"/>
      <c r="G34" s="23" t="s">
        <v>3</v>
      </c>
      <c r="H34" s="23"/>
      <c r="I34" s="81" t="s">
        <v>0</v>
      </c>
      <c r="J34" s="16">
        <v>100</v>
      </c>
      <c r="K34" s="36">
        <v>957000</v>
      </c>
      <c r="L34" s="36">
        <v>757000</v>
      </c>
      <c r="M34" s="59"/>
    </row>
    <row r="35" spans="1:13" ht="17.25" customHeight="1" x14ac:dyDescent="0.25">
      <c r="A35" s="2"/>
      <c r="B35" s="75"/>
      <c r="C35" s="75"/>
      <c r="D35" s="75"/>
      <c r="E35" s="76"/>
      <c r="F35" s="76"/>
      <c r="G35" s="125" t="s">
        <v>6</v>
      </c>
      <c r="H35" s="19"/>
      <c r="I35" s="78" t="s">
        <v>171</v>
      </c>
      <c r="J35" s="33"/>
      <c r="K35" s="36">
        <f>SUM(K36:K36)</f>
        <v>11172882</v>
      </c>
      <c r="L35" s="36">
        <f>SUM(L36:L36)</f>
        <v>9995800</v>
      </c>
      <c r="M35" s="59"/>
    </row>
    <row r="36" spans="1:13" ht="96" customHeight="1" x14ac:dyDescent="0.25">
      <c r="A36" s="2"/>
      <c r="B36" s="75"/>
      <c r="C36" s="75"/>
      <c r="D36" s="75"/>
      <c r="E36" s="76"/>
      <c r="F36" s="76"/>
      <c r="G36" s="20" t="s">
        <v>3</v>
      </c>
      <c r="H36" s="20"/>
      <c r="I36" s="81" t="s">
        <v>0</v>
      </c>
      <c r="J36" s="16">
        <v>100</v>
      </c>
      <c r="K36" s="36">
        <v>11172882</v>
      </c>
      <c r="L36" s="36">
        <v>9995800</v>
      </c>
      <c r="M36" s="59"/>
    </row>
    <row r="37" spans="1:13" ht="49.5" customHeight="1" x14ac:dyDescent="0.25">
      <c r="A37" s="2"/>
      <c r="B37" s="75"/>
      <c r="C37" s="75"/>
      <c r="D37" s="75"/>
      <c r="E37" s="76"/>
      <c r="F37" s="76"/>
      <c r="G37" s="126" t="s">
        <v>58</v>
      </c>
      <c r="H37" s="29"/>
      <c r="I37" s="88" t="s">
        <v>172</v>
      </c>
      <c r="J37" s="33"/>
      <c r="K37" s="36">
        <f>SUM(K38:K38)</f>
        <v>294000</v>
      </c>
      <c r="L37" s="36">
        <f>SUM(L38:L38)</f>
        <v>225000</v>
      </c>
      <c r="M37" s="59"/>
    </row>
    <row r="38" spans="1:13" ht="96" customHeight="1" x14ac:dyDescent="0.25">
      <c r="A38" s="2"/>
      <c r="B38" s="75"/>
      <c r="C38" s="75"/>
      <c r="D38" s="75"/>
      <c r="E38" s="76"/>
      <c r="F38" s="76"/>
      <c r="G38" s="20" t="s">
        <v>3</v>
      </c>
      <c r="H38" s="20"/>
      <c r="I38" s="81" t="s">
        <v>0</v>
      </c>
      <c r="J38" s="16">
        <v>100</v>
      </c>
      <c r="K38" s="36">
        <v>294000</v>
      </c>
      <c r="L38" s="36">
        <v>225000</v>
      </c>
      <c r="M38" s="59"/>
    </row>
    <row r="39" spans="1:13" ht="30.75" customHeight="1" x14ac:dyDescent="0.25">
      <c r="A39" s="2"/>
      <c r="B39" s="75"/>
      <c r="C39" s="75"/>
      <c r="D39" s="75"/>
      <c r="E39" s="76"/>
      <c r="F39" s="76"/>
      <c r="G39" s="125" t="s">
        <v>60</v>
      </c>
      <c r="H39" s="19"/>
      <c r="I39" s="88" t="s">
        <v>173</v>
      </c>
      <c r="J39" s="16"/>
      <c r="K39" s="36">
        <f>SUM(K40:K40)</f>
        <v>30000</v>
      </c>
      <c r="L39" s="36">
        <f>SUM(L40:L40)</f>
        <v>0</v>
      </c>
      <c r="M39" s="59"/>
    </row>
    <row r="40" spans="1:13" ht="94.5" customHeight="1" x14ac:dyDescent="0.25">
      <c r="A40" s="2"/>
      <c r="B40" s="75"/>
      <c r="C40" s="75"/>
      <c r="D40" s="75"/>
      <c r="E40" s="76"/>
      <c r="F40" s="76"/>
      <c r="G40" s="20" t="s">
        <v>3</v>
      </c>
      <c r="H40" s="20"/>
      <c r="I40" s="85" t="s">
        <v>0</v>
      </c>
      <c r="J40" s="16">
        <v>100</v>
      </c>
      <c r="K40" s="36">
        <v>30000</v>
      </c>
      <c r="L40" s="36">
        <v>0</v>
      </c>
      <c r="M40" s="59"/>
    </row>
    <row r="41" spans="1:13" ht="85.5" customHeight="1" x14ac:dyDescent="0.25">
      <c r="A41" s="2"/>
      <c r="B41" s="75"/>
      <c r="C41" s="75"/>
      <c r="D41" s="75"/>
      <c r="E41" s="76"/>
      <c r="F41" s="76"/>
      <c r="G41" s="20" t="s">
        <v>225</v>
      </c>
      <c r="H41" s="20"/>
      <c r="I41" s="15" t="s">
        <v>226</v>
      </c>
      <c r="J41" s="16"/>
      <c r="K41" s="36">
        <f>SUM(K42:K42)</f>
        <v>3093</v>
      </c>
      <c r="L41" s="36">
        <f>SUM(L42:L42)</f>
        <v>3249</v>
      </c>
      <c r="M41" s="59"/>
    </row>
    <row r="42" spans="1:13" ht="35.25" customHeight="1" x14ac:dyDescent="0.25">
      <c r="A42" s="2"/>
      <c r="B42" s="75"/>
      <c r="C42" s="75"/>
      <c r="D42" s="75"/>
      <c r="E42" s="76"/>
      <c r="F42" s="76"/>
      <c r="G42" s="21" t="s">
        <v>2</v>
      </c>
      <c r="H42" s="20"/>
      <c r="I42" s="15" t="s">
        <v>0</v>
      </c>
      <c r="J42" s="16">
        <v>200</v>
      </c>
      <c r="K42" s="36">
        <v>3093</v>
      </c>
      <c r="L42" s="36">
        <v>3249</v>
      </c>
      <c r="M42" s="59"/>
    </row>
    <row r="43" spans="1:13" ht="48.75" customHeight="1" x14ac:dyDescent="0.25">
      <c r="A43" s="2"/>
      <c r="B43" s="75"/>
      <c r="C43" s="75"/>
      <c r="D43" s="75"/>
      <c r="E43" s="76"/>
      <c r="F43" s="76"/>
      <c r="G43" s="21" t="s">
        <v>204</v>
      </c>
      <c r="H43" s="21"/>
      <c r="I43" s="28" t="s">
        <v>205</v>
      </c>
      <c r="J43" s="16" t="s">
        <v>0</v>
      </c>
      <c r="K43" s="36">
        <f>SUM(K44:K45)</f>
        <v>1880973</v>
      </c>
      <c r="L43" s="36">
        <f>SUM(L44:L45)</f>
        <v>1415501</v>
      </c>
      <c r="M43" s="59"/>
    </row>
    <row r="44" spans="1:13" ht="96" customHeight="1" x14ac:dyDescent="0.25">
      <c r="A44" s="2"/>
      <c r="B44" s="75"/>
      <c r="C44" s="75"/>
      <c r="D44" s="75"/>
      <c r="E44" s="76"/>
      <c r="F44" s="76"/>
      <c r="G44" s="21" t="s">
        <v>3</v>
      </c>
      <c r="H44" s="21"/>
      <c r="I44" s="81" t="s">
        <v>0</v>
      </c>
      <c r="J44" s="16">
        <v>100</v>
      </c>
      <c r="K44" s="36">
        <v>1647207</v>
      </c>
      <c r="L44" s="36">
        <v>1415501</v>
      </c>
      <c r="M44" s="59"/>
    </row>
    <row r="45" spans="1:13" ht="32.25" customHeight="1" x14ac:dyDescent="0.25">
      <c r="A45" s="2"/>
      <c r="B45" s="75"/>
      <c r="C45" s="75"/>
      <c r="D45" s="75"/>
      <c r="E45" s="76"/>
      <c r="F45" s="76"/>
      <c r="G45" s="21" t="s">
        <v>2</v>
      </c>
      <c r="H45" s="21"/>
      <c r="I45" s="81" t="s">
        <v>0</v>
      </c>
      <c r="J45" s="16">
        <v>200</v>
      </c>
      <c r="K45" s="36">
        <v>233766</v>
      </c>
      <c r="L45" s="36">
        <v>0</v>
      </c>
      <c r="M45" s="59"/>
    </row>
    <row r="46" spans="1:13" ht="48.75" customHeight="1" x14ac:dyDescent="0.25">
      <c r="A46" s="2"/>
      <c r="B46" s="75"/>
      <c r="C46" s="75"/>
      <c r="D46" s="75"/>
      <c r="E46" s="76"/>
      <c r="F46" s="76"/>
      <c r="G46" s="21" t="s">
        <v>38</v>
      </c>
      <c r="H46" s="21"/>
      <c r="I46" s="88" t="s">
        <v>174</v>
      </c>
      <c r="J46" s="16"/>
      <c r="K46" s="36">
        <f>SUM(K47:K48)</f>
        <v>945319</v>
      </c>
      <c r="L46" s="36">
        <f>SUM(L47:L48)</f>
        <v>945319</v>
      </c>
      <c r="M46" s="59"/>
    </row>
    <row r="47" spans="1:13" ht="97.5" customHeight="1" x14ac:dyDescent="0.25">
      <c r="A47" s="2"/>
      <c r="B47" s="75"/>
      <c r="C47" s="75"/>
      <c r="D47" s="75"/>
      <c r="E47" s="76"/>
      <c r="F47" s="76"/>
      <c r="G47" s="21" t="s">
        <v>3</v>
      </c>
      <c r="H47" s="21"/>
      <c r="I47" s="81" t="s">
        <v>0</v>
      </c>
      <c r="J47" s="16">
        <v>100</v>
      </c>
      <c r="K47" s="36">
        <v>728000</v>
      </c>
      <c r="L47" s="36">
        <v>728000</v>
      </c>
      <c r="M47" s="59"/>
    </row>
    <row r="48" spans="1:13" ht="33.75" customHeight="1" x14ac:dyDescent="0.25">
      <c r="A48" s="2"/>
      <c r="B48" s="75"/>
      <c r="C48" s="75"/>
      <c r="D48" s="75"/>
      <c r="E48" s="76"/>
      <c r="F48" s="76"/>
      <c r="G48" s="21" t="s">
        <v>2</v>
      </c>
      <c r="H48" s="21"/>
      <c r="I48" s="81" t="s">
        <v>0</v>
      </c>
      <c r="J48" s="16">
        <v>200</v>
      </c>
      <c r="K48" s="36">
        <v>217319</v>
      </c>
      <c r="L48" s="36">
        <v>217319</v>
      </c>
      <c r="M48" s="59"/>
    </row>
    <row r="49" spans="1:13" ht="48.75" customHeight="1" x14ac:dyDescent="0.25">
      <c r="A49" s="2"/>
      <c r="B49" s="75"/>
      <c r="C49" s="75"/>
      <c r="D49" s="75"/>
      <c r="E49" s="76"/>
      <c r="F49" s="76"/>
      <c r="G49" s="21" t="s">
        <v>39</v>
      </c>
      <c r="H49" s="23"/>
      <c r="I49" s="78" t="s">
        <v>175</v>
      </c>
      <c r="J49" s="16"/>
      <c r="K49" s="36">
        <f>SUM(K50)</f>
        <v>24314</v>
      </c>
      <c r="L49" s="36">
        <f>SUM(L50)</f>
        <v>24314</v>
      </c>
      <c r="M49" s="59"/>
    </row>
    <row r="50" spans="1:13" ht="34.5" customHeight="1" x14ac:dyDescent="0.25">
      <c r="A50" s="2"/>
      <c r="B50" s="75"/>
      <c r="C50" s="75"/>
      <c r="D50" s="75"/>
      <c r="E50" s="76"/>
      <c r="F50" s="76"/>
      <c r="G50" s="21" t="s">
        <v>2</v>
      </c>
      <c r="H50" s="21"/>
      <c r="I50" s="81" t="s">
        <v>0</v>
      </c>
      <c r="J50" s="16">
        <v>200</v>
      </c>
      <c r="K50" s="36">
        <v>24314</v>
      </c>
      <c r="L50" s="36">
        <v>24314</v>
      </c>
      <c r="M50" s="59"/>
    </row>
    <row r="51" spans="1:13" ht="49.5" customHeight="1" x14ac:dyDescent="0.25">
      <c r="A51" s="2"/>
      <c r="B51" s="75"/>
      <c r="C51" s="75"/>
      <c r="D51" s="75"/>
      <c r="E51" s="76"/>
      <c r="F51" s="76"/>
      <c r="G51" s="100" t="s">
        <v>183</v>
      </c>
      <c r="H51" s="30">
        <v>852</v>
      </c>
      <c r="I51" s="81"/>
      <c r="J51" s="16"/>
      <c r="K51" s="40">
        <f>SUM(K52)</f>
        <v>6726000</v>
      </c>
      <c r="L51" s="40">
        <f>SUM(L52)</f>
        <v>6017000</v>
      </c>
      <c r="M51" s="59"/>
    </row>
    <row r="52" spans="1:13" ht="18.75" customHeight="1" x14ac:dyDescent="0.25">
      <c r="A52" s="2"/>
      <c r="B52" s="75"/>
      <c r="C52" s="75"/>
      <c r="D52" s="75"/>
      <c r="E52" s="76"/>
      <c r="F52" s="76"/>
      <c r="G52" s="30" t="s">
        <v>7</v>
      </c>
      <c r="H52" s="30"/>
      <c r="I52" s="95" t="s">
        <v>168</v>
      </c>
      <c r="J52" s="34" t="s">
        <v>0</v>
      </c>
      <c r="K52" s="40">
        <f>SUM(K53)</f>
        <v>6726000</v>
      </c>
      <c r="L52" s="40">
        <f>SUM(L53)</f>
        <v>6017000</v>
      </c>
      <c r="M52" s="59"/>
    </row>
    <row r="53" spans="1:13" ht="17.25" customHeight="1" x14ac:dyDescent="0.25">
      <c r="A53" s="2"/>
      <c r="B53" s="75"/>
      <c r="C53" s="75"/>
      <c r="D53" s="75"/>
      <c r="E53" s="76"/>
      <c r="F53" s="76"/>
      <c r="G53" s="125" t="s">
        <v>6</v>
      </c>
      <c r="H53" s="19"/>
      <c r="I53" s="28" t="s">
        <v>171</v>
      </c>
      <c r="J53" s="33"/>
      <c r="K53" s="36">
        <f>SUM(K54:K54)</f>
        <v>6726000</v>
      </c>
      <c r="L53" s="36">
        <f>SUM(L54:L54)</f>
        <v>6017000</v>
      </c>
      <c r="M53" s="59"/>
    </row>
    <row r="54" spans="1:13" ht="94.5" customHeight="1" x14ac:dyDescent="0.25">
      <c r="A54" s="2"/>
      <c r="B54" s="75"/>
      <c r="C54" s="75"/>
      <c r="D54" s="75"/>
      <c r="E54" s="76"/>
      <c r="F54" s="76"/>
      <c r="G54" s="20" t="s">
        <v>3</v>
      </c>
      <c r="H54" s="20"/>
      <c r="I54" s="81" t="s">
        <v>0</v>
      </c>
      <c r="J54" s="16">
        <v>100</v>
      </c>
      <c r="K54" s="36">
        <v>6726000</v>
      </c>
      <c r="L54" s="36">
        <v>6017000</v>
      </c>
      <c r="M54" s="59"/>
    </row>
    <row r="55" spans="1:13" ht="47.25" customHeight="1" x14ac:dyDescent="0.25">
      <c r="A55" s="2"/>
      <c r="B55" s="75"/>
      <c r="C55" s="75"/>
      <c r="D55" s="75"/>
      <c r="E55" s="76"/>
      <c r="F55" s="76"/>
      <c r="G55" s="100" t="s">
        <v>184</v>
      </c>
      <c r="H55" s="30">
        <v>855</v>
      </c>
      <c r="I55" s="81"/>
      <c r="J55" s="16"/>
      <c r="K55" s="40">
        <f>SUM(K56+K105)</f>
        <v>582610845</v>
      </c>
      <c r="L55" s="40">
        <f>SUM(L56+L105)</f>
        <v>512393814</v>
      </c>
      <c r="M55" s="59"/>
    </row>
    <row r="56" spans="1:13" ht="65.25" customHeight="1" x14ac:dyDescent="0.25">
      <c r="A56" s="1"/>
      <c r="B56" s="160" t="s">
        <v>32</v>
      </c>
      <c r="C56" s="160"/>
      <c r="D56" s="160"/>
      <c r="E56" s="160"/>
      <c r="F56" s="161"/>
      <c r="G56" s="30" t="s">
        <v>242</v>
      </c>
      <c r="H56" s="30"/>
      <c r="I56" s="96" t="s">
        <v>62</v>
      </c>
      <c r="J56" s="34" t="s">
        <v>0</v>
      </c>
      <c r="K56" s="40">
        <f>SUM(K57)</f>
        <v>580109845</v>
      </c>
      <c r="L56" s="40">
        <f>SUM(L57)</f>
        <v>510156814</v>
      </c>
      <c r="M56" s="60"/>
    </row>
    <row r="57" spans="1:13" ht="46.5" customHeight="1" x14ac:dyDescent="0.25">
      <c r="A57" s="1"/>
      <c r="B57" s="162" t="s">
        <v>31</v>
      </c>
      <c r="C57" s="162"/>
      <c r="D57" s="162"/>
      <c r="E57" s="162"/>
      <c r="F57" s="163"/>
      <c r="G57" s="121" t="s">
        <v>197</v>
      </c>
      <c r="H57" s="77"/>
      <c r="I57" s="97" t="s">
        <v>181</v>
      </c>
      <c r="J57" s="31" t="s">
        <v>0</v>
      </c>
      <c r="K57" s="35">
        <f>SUM(K58+K80+K94)</f>
        <v>580109845</v>
      </c>
      <c r="L57" s="35">
        <f>SUM(L58+L80+L94)</f>
        <v>510156814</v>
      </c>
      <c r="M57" s="61"/>
    </row>
    <row r="58" spans="1:13" ht="63" customHeight="1" x14ac:dyDescent="0.25">
      <c r="A58" s="1"/>
      <c r="B58" s="51"/>
      <c r="C58" s="51"/>
      <c r="D58" s="51"/>
      <c r="E58" s="51"/>
      <c r="F58" s="52"/>
      <c r="G58" s="121" t="s">
        <v>64</v>
      </c>
      <c r="H58" s="27"/>
      <c r="I58" s="83" t="s">
        <v>63</v>
      </c>
      <c r="J58" s="33"/>
      <c r="K58" s="35">
        <f>SUM(K59+K61+K63+K65+K68+K70+K72+K74+K76+K78)</f>
        <v>548402179</v>
      </c>
      <c r="L58" s="35">
        <f>SUM(L59+L61+L63+L65+L68+L70+L72+L74+L76+L78)</f>
        <v>478790148</v>
      </c>
      <c r="M58" s="61"/>
    </row>
    <row r="59" spans="1:13" ht="35.25" customHeight="1" x14ac:dyDescent="0.25">
      <c r="A59" s="1"/>
      <c r="B59" s="168" t="s">
        <v>30</v>
      </c>
      <c r="C59" s="168"/>
      <c r="D59" s="168"/>
      <c r="E59" s="168"/>
      <c r="F59" s="169"/>
      <c r="G59" s="125" t="s">
        <v>40</v>
      </c>
      <c r="H59" s="19"/>
      <c r="I59" s="93" t="s">
        <v>65</v>
      </c>
      <c r="J59" s="16" t="s">
        <v>0</v>
      </c>
      <c r="K59" s="36">
        <f>SUM(K60)</f>
        <v>46000000</v>
      </c>
      <c r="L59" s="36">
        <f>SUM(L60:L60)</f>
        <v>24421256</v>
      </c>
      <c r="M59" s="62"/>
    </row>
    <row r="60" spans="1:13" ht="49.5" customHeight="1" x14ac:dyDescent="0.25">
      <c r="A60" s="1"/>
      <c r="B60" s="166">
        <v>500</v>
      </c>
      <c r="C60" s="166"/>
      <c r="D60" s="166"/>
      <c r="E60" s="166"/>
      <c r="F60" s="167"/>
      <c r="G60" s="20" t="s">
        <v>4</v>
      </c>
      <c r="H60" s="21"/>
      <c r="I60" s="81" t="s">
        <v>0</v>
      </c>
      <c r="J60" s="16">
        <v>600</v>
      </c>
      <c r="K60" s="36">
        <v>46000000</v>
      </c>
      <c r="L60" s="36">
        <v>24421256</v>
      </c>
      <c r="M60" s="62"/>
    </row>
    <row r="61" spans="1:13" ht="31.5" x14ac:dyDescent="0.25">
      <c r="A61" s="1"/>
      <c r="B61" s="164" t="s">
        <v>29</v>
      </c>
      <c r="C61" s="164"/>
      <c r="D61" s="164"/>
      <c r="E61" s="164"/>
      <c r="F61" s="165"/>
      <c r="G61" s="21" t="s">
        <v>41</v>
      </c>
      <c r="H61" s="21"/>
      <c r="I61" s="93" t="s">
        <v>67</v>
      </c>
      <c r="J61" s="16" t="s">
        <v>0</v>
      </c>
      <c r="K61" s="36">
        <f>SUM(K62)</f>
        <v>47435000</v>
      </c>
      <c r="L61" s="36">
        <f>SUM(L62:L62)</f>
        <v>25435000</v>
      </c>
      <c r="M61" s="62"/>
    </row>
    <row r="62" spans="1:13" ht="48" customHeight="1" x14ac:dyDescent="0.25">
      <c r="A62" s="1"/>
      <c r="B62" s="168">
        <v>100</v>
      </c>
      <c r="C62" s="168"/>
      <c r="D62" s="168"/>
      <c r="E62" s="168"/>
      <c r="F62" s="169"/>
      <c r="G62" s="21" t="s">
        <v>4</v>
      </c>
      <c r="H62" s="22"/>
      <c r="I62" s="90" t="s">
        <v>0</v>
      </c>
      <c r="J62" s="16">
        <v>600</v>
      </c>
      <c r="K62" s="36">
        <v>47435000</v>
      </c>
      <c r="L62" s="36">
        <v>25435000</v>
      </c>
      <c r="M62" s="62"/>
    </row>
    <row r="63" spans="1:13" ht="32.25" customHeight="1" x14ac:dyDescent="0.25">
      <c r="A63" s="1"/>
      <c r="B63" s="168">
        <v>200</v>
      </c>
      <c r="C63" s="168"/>
      <c r="D63" s="168"/>
      <c r="E63" s="168"/>
      <c r="F63" s="169"/>
      <c r="G63" s="21" t="s">
        <v>42</v>
      </c>
      <c r="H63" s="21"/>
      <c r="I63" s="93" t="s">
        <v>75</v>
      </c>
      <c r="J63" s="16"/>
      <c r="K63" s="36">
        <f>SUM(K64)</f>
        <v>39675487</v>
      </c>
      <c r="L63" s="36">
        <f>SUM(L64:L64)</f>
        <v>18300000</v>
      </c>
      <c r="M63" s="62"/>
    </row>
    <row r="64" spans="1:13" ht="49.5" customHeight="1" x14ac:dyDescent="0.25">
      <c r="A64" s="1"/>
      <c r="B64" s="168">
        <v>300</v>
      </c>
      <c r="C64" s="168"/>
      <c r="D64" s="168"/>
      <c r="E64" s="168"/>
      <c r="F64" s="169"/>
      <c r="G64" s="21" t="s">
        <v>4</v>
      </c>
      <c r="H64" s="20"/>
      <c r="I64" s="85" t="s">
        <v>0</v>
      </c>
      <c r="J64" s="16">
        <v>600</v>
      </c>
      <c r="K64" s="36">
        <v>39675487</v>
      </c>
      <c r="L64" s="36">
        <v>18300000</v>
      </c>
      <c r="M64" s="62"/>
    </row>
    <row r="65" spans="1:13" ht="31.5" x14ac:dyDescent="0.25">
      <c r="A65" s="1"/>
      <c r="B65" s="168">
        <v>600</v>
      </c>
      <c r="C65" s="168"/>
      <c r="D65" s="168"/>
      <c r="E65" s="168"/>
      <c r="F65" s="169"/>
      <c r="G65" s="21" t="s">
        <v>45</v>
      </c>
      <c r="H65" s="21"/>
      <c r="I65" s="93" t="s">
        <v>74</v>
      </c>
      <c r="J65" s="16"/>
      <c r="K65" s="36">
        <f>SUM(K66:K67)</f>
        <v>12387800</v>
      </c>
      <c r="L65" s="36">
        <f>SUM(L66:L67)</f>
        <v>7800000</v>
      </c>
      <c r="M65" s="62"/>
    </row>
    <row r="66" spans="1:13" ht="96" customHeight="1" x14ac:dyDescent="0.25">
      <c r="A66" s="1"/>
      <c r="B66" s="166">
        <v>800</v>
      </c>
      <c r="C66" s="166"/>
      <c r="D66" s="166"/>
      <c r="E66" s="166"/>
      <c r="F66" s="167"/>
      <c r="G66" s="21" t="s">
        <v>3</v>
      </c>
      <c r="H66" s="21"/>
      <c r="I66" s="81" t="s">
        <v>0</v>
      </c>
      <c r="J66" s="16">
        <v>100</v>
      </c>
      <c r="K66" s="36">
        <v>9437800</v>
      </c>
      <c r="L66" s="36">
        <v>6700000</v>
      </c>
      <c r="M66" s="62"/>
    </row>
    <row r="67" spans="1:13" ht="48.75" customHeight="1" x14ac:dyDescent="0.25">
      <c r="A67" s="1"/>
      <c r="B67" s="166">
        <v>800</v>
      </c>
      <c r="C67" s="166"/>
      <c r="D67" s="166"/>
      <c r="E67" s="166"/>
      <c r="F67" s="167"/>
      <c r="G67" s="21" t="s">
        <v>4</v>
      </c>
      <c r="H67" s="21"/>
      <c r="I67" s="81" t="s">
        <v>0</v>
      </c>
      <c r="J67" s="16">
        <v>600</v>
      </c>
      <c r="K67" s="36">
        <v>2950000</v>
      </c>
      <c r="L67" s="36">
        <v>1100000</v>
      </c>
      <c r="M67" s="62"/>
    </row>
    <row r="68" spans="1:13" ht="17.25" customHeight="1" x14ac:dyDescent="0.25">
      <c r="A68" s="1"/>
      <c r="B68" s="167" t="s">
        <v>28</v>
      </c>
      <c r="C68" s="173"/>
      <c r="D68" s="173"/>
      <c r="E68" s="173"/>
      <c r="F68" s="173"/>
      <c r="G68" s="125" t="s">
        <v>43</v>
      </c>
      <c r="H68" s="19"/>
      <c r="I68" s="93" t="s">
        <v>76</v>
      </c>
      <c r="J68" s="16" t="s">
        <v>0</v>
      </c>
      <c r="K68" s="36">
        <f>SUM(K69)</f>
        <v>120000</v>
      </c>
      <c r="L68" s="36">
        <f>SUM(L69)</f>
        <v>50000</v>
      </c>
      <c r="M68" s="62"/>
    </row>
    <row r="69" spans="1:13" ht="32.25" customHeight="1" x14ac:dyDescent="0.25">
      <c r="A69" s="1"/>
      <c r="B69" s="168">
        <v>300</v>
      </c>
      <c r="C69" s="168"/>
      <c r="D69" s="168"/>
      <c r="E69" s="168"/>
      <c r="F69" s="169"/>
      <c r="G69" s="21" t="s">
        <v>5</v>
      </c>
      <c r="H69" s="20"/>
      <c r="I69" s="85" t="s">
        <v>0</v>
      </c>
      <c r="J69" s="16">
        <v>300</v>
      </c>
      <c r="K69" s="36">
        <v>120000</v>
      </c>
      <c r="L69" s="36">
        <v>50000</v>
      </c>
      <c r="M69" s="62"/>
    </row>
    <row r="70" spans="1:13" ht="81.75" customHeight="1" x14ac:dyDescent="0.25">
      <c r="A70" s="1"/>
      <c r="B70" s="49"/>
      <c r="C70" s="49"/>
      <c r="D70" s="49"/>
      <c r="E70" s="49"/>
      <c r="F70" s="50"/>
      <c r="G70" s="21" t="s">
        <v>73</v>
      </c>
      <c r="H70" s="21"/>
      <c r="I70" s="93" t="s">
        <v>72</v>
      </c>
      <c r="J70" s="16" t="s">
        <v>0</v>
      </c>
      <c r="K70" s="36">
        <f>SUM(K71)</f>
        <v>24335052</v>
      </c>
      <c r="L70" s="36">
        <f>SUM(L71)</f>
        <v>24335052</v>
      </c>
      <c r="M70" s="62"/>
    </row>
    <row r="71" spans="1:13" ht="46.5" customHeight="1" x14ac:dyDescent="0.25">
      <c r="A71" s="1"/>
      <c r="B71" s="49"/>
      <c r="C71" s="49"/>
      <c r="D71" s="49"/>
      <c r="E71" s="49"/>
      <c r="F71" s="50"/>
      <c r="G71" s="22" t="s">
        <v>4</v>
      </c>
      <c r="H71" s="23"/>
      <c r="I71" s="89" t="s">
        <v>0</v>
      </c>
      <c r="J71" s="16">
        <v>600</v>
      </c>
      <c r="K71" s="36">
        <v>24335052</v>
      </c>
      <c r="L71" s="36">
        <v>24335052</v>
      </c>
      <c r="M71" s="62"/>
    </row>
    <row r="72" spans="1:13" ht="51" customHeight="1" x14ac:dyDescent="0.25">
      <c r="A72" s="1"/>
      <c r="B72" s="49"/>
      <c r="C72" s="49"/>
      <c r="D72" s="49"/>
      <c r="E72" s="49"/>
      <c r="F72" s="50"/>
      <c r="G72" s="21" t="s">
        <v>69</v>
      </c>
      <c r="H72" s="21"/>
      <c r="I72" s="93" t="s">
        <v>68</v>
      </c>
      <c r="J72" s="16" t="s">
        <v>0</v>
      </c>
      <c r="K72" s="36">
        <f>SUM(K73)</f>
        <v>246447897</v>
      </c>
      <c r="L72" s="36">
        <f>SUM(L73)</f>
        <v>246447897</v>
      </c>
      <c r="M72" s="62"/>
    </row>
    <row r="73" spans="1:13" ht="49.5" customHeight="1" x14ac:dyDescent="0.25">
      <c r="A73" s="1"/>
      <c r="B73" s="49"/>
      <c r="C73" s="49"/>
      <c r="D73" s="49"/>
      <c r="E73" s="49"/>
      <c r="F73" s="50"/>
      <c r="G73" s="21" t="s">
        <v>4</v>
      </c>
      <c r="H73" s="21"/>
      <c r="I73" s="81" t="s">
        <v>0</v>
      </c>
      <c r="J73" s="16">
        <v>600</v>
      </c>
      <c r="K73" s="36">
        <v>246447897</v>
      </c>
      <c r="L73" s="36">
        <v>246447897</v>
      </c>
      <c r="M73" s="62"/>
    </row>
    <row r="74" spans="1:13" ht="48.75" customHeight="1" x14ac:dyDescent="0.25">
      <c r="A74" s="1"/>
      <c r="B74" s="49"/>
      <c r="C74" s="49"/>
      <c r="D74" s="49"/>
      <c r="E74" s="49"/>
      <c r="F74" s="50"/>
      <c r="G74" s="21" t="s">
        <v>71</v>
      </c>
      <c r="H74" s="21"/>
      <c r="I74" s="93" t="s">
        <v>70</v>
      </c>
      <c r="J74" s="16" t="s">
        <v>0</v>
      </c>
      <c r="K74" s="36">
        <f>SUM(K75)</f>
        <v>12425525</v>
      </c>
      <c r="L74" s="36">
        <f>SUM(L75)</f>
        <v>12425525</v>
      </c>
      <c r="M74" s="62"/>
    </row>
    <row r="75" spans="1:13" ht="48" customHeight="1" x14ac:dyDescent="0.25">
      <c r="A75" s="1"/>
      <c r="B75" s="49"/>
      <c r="C75" s="49"/>
      <c r="D75" s="49"/>
      <c r="E75" s="49"/>
      <c r="F75" s="50"/>
      <c r="G75" s="21" t="s">
        <v>4</v>
      </c>
      <c r="H75" s="21"/>
      <c r="I75" s="81"/>
      <c r="J75" s="16">
        <v>600</v>
      </c>
      <c r="K75" s="36">
        <v>12425525</v>
      </c>
      <c r="L75" s="36">
        <v>12425525</v>
      </c>
      <c r="M75" s="62"/>
    </row>
    <row r="76" spans="1:13" ht="49.5" customHeight="1" x14ac:dyDescent="0.25">
      <c r="A76" s="1"/>
      <c r="B76" s="49"/>
      <c r="C76" s="49"/>
      <c r="D76" s="49"/>
      <c r="E76" s="49"/>
      <c r="F76" s="50"/>
      <c r="G76" s="123" t="s">
        <v>176</v>
      </c>
      <c r="H76" s="63"/>
      <c r="I76" s="91" t="s">
        <v>66</v>
      </c>
      <c r="J76" s="16"/>
      <c r="K76" s="36">
        <f>SUM(K77)</f>
        <v>110911007</v>
      </c>
      <c r="L76" s="36">
        <f>SUM(L77)</f>
        <v>110911007</v>
      </c>
      <c r="M76" s="62"/>
    </row>
    <row r="77" spans="1:13" ht="48" customHeight="1" x14ac:dyDescent="0.25">
      <c r="A77" s="1"/>
      <c r="B77" s="49"/>
      <c r="C77" s="49"/>
      <c r="D77" s="49"/>
      <c r="E77" s="49"/>
      <c r="F77" s="50"/>
      <c r="G77" s="21" t="s">
        <v>4</v>
      </c>
      <c r="H77" s="21"/>
      <c r="I77" s="81" t="s">
        <v>0</v>
      </c>
      <c r="J77" s="16">
        <v>600</v>
      </c>
      <c r="K77" s="36">
        <v>110911007</v>
      </c>
      <c r="L77" s="36">
        <v>110911007</v>
      </c>
      <c r="M77" s="62"/>
    </row>
    <row r="78" spans="1:13" ht="63" customHeight="1" x14ac:dyDescent="0.25">
      <c r="A78" s="1"/>
      <c r="B78" s="146"/>
      <c r="C78" s="146"/>
      <c r="D78" s="146"/>
      <c r="E78" s="146"/>
      <c r="F78" s="147"/>
      <c r="G78" s="21" t="s">
        <v>227</v>
      </c>
      <c r="H78" s="22"/>
      <c r="I78" s="148" t="s">
        <v>228</v>
      </c>
      <c r="J78" s="16"/>
      <c r="K78" s="36">
        <f>SUM(K79)</f>
        <v>8664411</v>
      </c>
      <c r="L78" s="36">
        <f>SUM(L79)</f>
        <v>8664411</v>
      </c>
      <c r="M78" s="62"/>
    </row>
    <row r="79" spans="1:13" ht="48" customHeight="1" x14ac:dyDescent="0.25">
      <c r="A79" s="1"/>
      <c r="B79" s="146"/>
      <c r="C79" s="146"/>
      <c r="D79" s="146"/>
      <c r="E79" s="146"/>
      <c r="F79" s="147"/>
      <c r="G79" s="21" t="s">
        <v>4</v>
      </c>
      <c r="H79" s="22"/>
      <c r="I79" s="148" t="s">
        <v>0</v>
      </c>
      <c r="J79" s="16">
        <v>600</v>
      </c>
      <c r="K79" s="36">
        <v>8664411</v>
      </c>
      <c r="L79" s="36">
        <v>8664411</v>
      </c>
      <c r="M79" s="62"/>
    </row>
    <row r="80" spans="1:13" ht="36" customHeight="1" x14ac:dyDescent="0.25">
      <c r="A80" s="1"/>
      <c r="B80" s="49"/>
      <c r="C80" s="49"/>
      <c r="D80" s="49"/>
      <c r="E80" s="49"/>
      <c r="F80" s="50"/>
      <c r="G80" s="122" t="s">
        <v>78</v>
      </c>
      <c r="H80" s="57"/>
      <c r="I80" s="83" t="s">
        <v>77</v>
      </c>
      <c r="J80" s="16"/>
      <c r="K80" s="39">
        <f>SUM(K81+K83+K85+K87+K91)</f>
        <v>27822457</v>
      </c>
      <c r="L80" s="39">
        <f>SUM(L81+L83+L85+L87+L91)</f>
        <v>27831457</v>
      </c>
      <c r="M80" s="61"/>
    </row>
    <row r="81" spans="1:13" ht="81" customHeight="1" x14ac:dyDescent="0.25">
      <c r="A81" s="1"/>
      <c r="B81" s="49"/>
      <c r="C81" s="49"/>
      <c r="D81" s="49"/>
      <c r="E81" s="49"/>
      <c r="F81" s="50"/>
      <c r="G81" s="125" t="s">
        <v>46</v>
      </c>
      <c r="H81" s="19"/>
      <c r="I81" s="93" t="s">
        <v>81</v>
      </c>
      <c r="J81" s="16"/>
      <c r="K81" s="38">
        <f>SUM(K82)</f>
        <v>180000</v>
      </c>
      <c r="L81" s="38">
        <f>SUM(L82)</f>
        <v>189000</v>
      </c>
      <c r="M81" s="62"/>
    </row>
    <row r="82" spans="1:13" ht="33.75" customHeight="1" x14ac:dyDescent="0.25">
      <c r="A82" s="1"/>
      <c r="B82" s="49"/>
      <c r="C82" s="49"/>
      <c r="D82" s="49"/>
      <c r="E82" s="49"/>
      <c r="F82" s="50"/>
      <c r="G82" s="23" t="s">
        <v>5</v>
      </c>
      <c r="H82" s="23"/>
      <c r="I82" s="98"/>
      <c r="J82" s="16">
        <v>300</v>
      </c>
      <c r="K82" s="36">
        <v>180000</v>
      </c>
      <c r="L82" s="36">
        <v>189000</v>
      </c>
      <c r="M82" s="62"/>
    </row>
    <row r="83" spans="1:13" ht="45.75" customHeight="1" x14ac:dyDescent="0.25">
      <c r="A83" s="1"/>
      <c r="B83" s="49"/>
      <c r="C83" s="49"/>
      <c r="D83" s="49"/>
      <c r="E83" s="49"/>
      <c r="F83" s="50"/>
      <c r="G83" s="123" t="s">
        <v>80</v>
      </c>
      <c r="H83" s="25"/>
      <c r="I83" s="91" t="s">
        <v>79</v>
      </c>
      <c r="J83" s="16"/>
      <c r="K83" s="36">
        <f>SUM(K84)</f>
        <v>5801237</v>
      </c>
      <c r="L83" s="36">
        <f>SUM(L84)</f>
        <v>5801237</v>
      </c>
      <c r="M83" s="62"/>
    </row>
    <row r="84" spans="1:13" ht="34.5" customHeight="1" x14ac:dyDescent="0.25">
      <c r="A84" s="1"/>
      <c r="B84" s="49"/>
      <c r="C84" s="49"/>
      <c r="D84" s="49"/>
      <c r="E84" s="49"/>
      <c r="F84" s="50"/>
      <c r="G84" s="23" t="s">
        <v>5</v>
      </c>
      <c r="H84" s="23"/>
      <c r="I84" s="99"/>
      <c r="J84" s="16">
        <v>300</v>
      </c>
      <c r="K84" s="36">
        <v>5801237</v>
      </c>
      <c r="L84" s="36">
        <v>5801237</v>
      </c>
      <c r="M84" s="62"/>
    </row>
    <row r="85" spans="1:13" ht="66" customHeight="1" x14ac:dyDescent="0.25">
      <c r="A85" s="1"/>
      <c r="B85" s="49"/>
      <c r="C85" s="49"/>
      <c r="D85" s="49"/>
      <c r="E85" s="49"/>
      <c r="F85" s="50"/>
      <c r="G85" s="123" t="s">
        <v>83</v>
      </c>
      <c r="H85" s="25"/>
      <c r="I85" s="93" t="s">
        <v>82</v>
      </c>
      <c r="J85" s="16"/>
      <c r="K85" s="36">
        <f>SUM(K86:K86)</f>
        <v>17982549</v>
      </c>
      <c r="L85" s="36">
        <f>SUM(L86:L86)</f>
        <v>17982549</v>
      </c>
      <c r="M85" s="62"/>
    </row>
    <row r="86" spans="1:13" ht="33" customHeight="1" x14ac:dyDescent="0.25">
      <c r="A86" s="1"/>
      <c r="B86" s="49"/>
      <c r="C86" s="49"/>
      <c r="D86" s="49"/>
      <c r="E86" s="49"/>
      <c r="F86" s="50"/>
      <c r="G86" s="21" t="s">
        <v>85</v>
      </c>
      <c r="H86" s="21"/>
      <c r="I86" s="81"/>
      <c r="J86" s="16">
        <v>300</v>
      </c>
      <c r="K86" s="36">
        <v>17982549</v>
      </c>
      <c r="L86" s="36">
        <v>17982549</v>
      </c>
      <c r="M86" s="62"/>
    </row>
    <row r="87" spans="1:13" ht="32.25" customHeight="1" x14ac:dyDescent="0.25">
      <c r="A87" s="1"/>
      <c r="B87" s="49"/>
      <c r="C87" s="49"/>
      <c r="D87" s="49"/>
      <c r="E87" s="49"/>
      <c r="F87" s="50"/>
      <c r="G87" s="21" t="s">
        <v>85</v>
      </c>
      <c r="H87" s="21"/>
      <c r="I87" s="93" t="s">
        <v>84</v>
      </c>
      <c r="J87" s="16"/>
      <c r="K87" s="36">
        <f>SUM(K88:K90)</f>
        <v>1844778</v>
      </c>
      <c r="L87" s="36">
        <f>SUM(L88:L90)</f>
        <v>1844778</v>
      </c>
      <c r="M87" s="62"/>
    </row>
    <row r="88" spans="1:13" ht="32.25" customHeight="1" x14ac:dyDescent="0.25">
      <c r="A88" s="1"/>
      <c r="B88" s="49"/>
      <c r="C88" s="49"/>
      <c r="D88" s="49"/>
      <c r="E88" s="49"/>
      <c r="F88" s="50"/>
      <c r="G88" s="21" t="s">
        <v>2</v>
      </c>
      <c r="H88" s="21"/>
      <c r="I88" s="81"/>
      <c r="J88" s="16">
        <v>200</v>
      </c>
      <c r="K88" s="36">
        <v>235100</v>
      </c>
      <c r="L88" s="36">
        <v>235100</v>
      </c>
      <c r="M88" s="62"/>
    </row>
    <row r="89" spans="1:13" ht="32.25" customHeight="1" x14ac:dyDescent="0.25">
      <c r="A89" s="1"/>
      <c r="B89" s="146"/>
      <c r="C89" s="146"/>
      <c r="D89" s="146"/>
      <c r="E89" s="146"/>
      <c r="F89" s="147"/>
      <c r="G89" s="21" t="s">
        <v>5</v>
      </c>
      <c r="H89" s="21"/>
      <c r="I89" s="81"/>
      <c r="J89" s="16">
        <v>300</v>
      </c>
      <c r="K89" s="36">
        <v>1211678</v>
      </c>
      <c r="L89" s="36">
        <v>1211678</v>
      </c>
      <c r="M89" s="62"/>
    </row>
    <row r="90" spans="1:13" ht="46.5" customHeight="1" x14ac:dyDescent="0.25">
      <c r="A90" s="1"/>
      <c r="B90" s="146"/>
      <c r="C90" s="146"/>
      <c r="D90" s="146"/>
      <c r="E90" s="146"/>
      <c r="F90" s="147"/>
      <c r="G90" s="21" t="s">
        <v>4</v>
      </c>
      <c r="H90" s="21"/>
      <c r="I90" s="81"/>
      <c r="J90" s="16">
        <v>600</v>
      </c>
      <c r="K90" s="36">
        <v>398000</v>
      </c>
      <c r="L90" s="36">
        <v>398000</v>
      </c>
      <c r="M90" s="62"/>
    </row>
    <row r="91" spans="1:13" ht="30.75" customHeight="1" x14ac:dyDescent="0.25">
      <c r="A91" s="1"/>
      <c r="B91" s="49"/>
      <c r="C91" s="49"/>
      <c r="D91" s="49"/>
      <c r="E91" s="49"/>
      <c r="F91" s="50"/>
      <c r="G91" s="123" t="s">
        <v>96</v>
      </c>
      <c r="H91" s="25"/>
      <c r="I91" s="93" t="s">
        <v>95</v>
      </c>
      <c r="J91" s="16" t="s">
        <v>0</v>
      </c>
      <c r="K91" s="36">
        <f>SUM(K92:K93)</f>
        <v>2013893</v>
      </c>
      <c r="L91" s="36">
        <f>SUM(L92:L93)</f>
        <v>2013893</v>
      </c>
      <c r="M91" s="62"/>
    </row>
    <row r="92" spans="1:13" ht="94.5" customHeight="1" x14ac:dyDescent="0.25">
      <c r="A92" s="1"/>
      <c r="B92" s="49"/>
      <c r="C92" s="49"/>
      <c r="D92" s="49"/>
      <c r="E92" s="49"/>
      <c r="F92" s="50"/>
      <c r="G92" s="21" t="s">
        <v>3</v>
      </c>
      <c r="H92" s="21"/>
      <c r="I92" s="81" t="s">
        <v>0</v>
      </c>
      <c r="J92" s="16">
        <v>100</v>
      </c>
      <c r="K92" s="36">
        <v>1850000</v>
      </c>
      <c r="L92" s="36">
        <v>1850000</v>
      </c>
      <c r="M92" s="62"/>
    </row>
    <row r="93" spans="1:13" ht="33.75" customHeight="1" x14ac:dyDescent="0.25">
      <c r="A93" s="1"/>
      <c r="B93" s="115"/>
      <c r="C93" s="115"/>
      <c r="D93" s="115"/>
      <c r="E93" s="115"/>
      <c r="F93" s="116"/>
      <c r="G93" s="21" t="s">
        <v>2</v>
      </c>
      <c r="H93" s="21"/>
      <c r="I93" s="81" t="s">
        <v>0</v>
      </c>
      <c r="J93" s="16">
        <v>200</v>
      </c>
      <c r="K93" s="36">
        <v>163893</v>
      </c>
      <c r="L93" s="36">
        <v>163893</v>
      </c>
      <c r="M93" s="62"/>
    </row>
    <row r="94" spans="1:13" ht="32.25" customHeight="1" x14ac:dyDescent="0.25">
      <c r="A94" s="1"/>
      <c r="B94" s="49"/>
      <c r="C94" s="49"/>
      <c r="D94" s="49"/>
      <c r="E94" s="49"/>
      <c r="F94" s="50"/>
      <c r="G94" s="21" t="s">
        <v>87</v>
      </c>
      <c r="H94" s="21"/>
      <c r="I94" s="83" t="s">
        <v>86</v>
      </c>
      <c r="J94" s="16"/>
      <c r="K94" s="39">
        <f>SUM(K95+K97+K99+K101+K103)</f>
        <v>3885209</v>
      </c>
      <c r="L94" s="39">
        <f>SUM(L95+L97+L99+L101+L103)</f>
        <v>3535209</v>
      </c>
      <c r="M94" s="61"/>
    </row>
    <row r="95" spans="1:13" ht="48" customHeight="1" x14ac:dyDescent="0.25">
      <c r="A95" s="1"/>
      <c r="B95" s="49"/>
      <c r="C95" s="49"/>
      <c r="D95" s="49"/>
      <c r="E95" s="49"/>
      <c r="F95" s="50"/>
      <c r="G95" s="125" t="s">
        <v>44</v>
      </c>
      <c r="H95" s="19"/>
      <c r="I95" s="93" t="s">
        <v>88</v>
      </c>
      <c r="J95" s="16"/>
      <c r="K95" s="36">
        <f>SUM(K96:K96)</f>
        <v>550000</v>
      </c>
      <c r="L95" s="36">
        <f>SUM(L96:L96)</f>
        <v>200000</v>
      </c>
      <c r="M95" s="62"/>
    </row>
    <row r="96" spans="1:13" ht="50.25" customHeight="1" x14ac:dyDescent="0.25">
      <c r="A96" s="1"/>
      <c r="B96" s="49"/>
      <c r="C96" s="49"/>
      <c r="D96" s="49"/>
      <c r="E96" s="49"/>
      <c r="F96" s="50"/>
      <c r="G96" s="21" t="s">
        <v>4</v>
      </c>
      <c r="H96" s="21"/>
      <c r="I96" s="81"/>
      <c r="J96" s="16">
        <v>600</v>
      </c>
      <c r="K96" s="36">
        <v>550000</v>
      </c>
      <c r="L96" s="36">
        <v>200000</v>
      </c>
      <c r="M96" s="62"/>
    </row>
    <row r="97" spans="1:13" ht="64.5" customHeight="1" x14ac:dyDescent="0.25">
      <c r="A97" s="1"/>
      <c r="B97" s="49"/>
      <c r="C97" s="49"/>
      <c r="D97" s="49"/>
      <c r="E97" s="49"/>
      <c r="F97" s="50"/>
      <c r="G97" s="21" t="s">
        <v>90</v>
      </c>
      <c r="H97" s="21"/>
      <c r="I97" s="93" t="s">
        <v>89</v>
      </c>
      <c r="J97" s="16"/>
      <c r="K97" s="36">
        <f>SUM(K98)</f>
        <v>465993</v>
      </c>
      <c r="L97" s="36">
        <f>SUM(L98)</f>
        <v>465993</v>
      </c>
      <c r="M97" s="62"/>
    </row>
    <row r="98" spans="1:13" ht="49.5" customHeight="1" x14ac:dyDescent="0.25">
      <c r="A98" s="1"/>
      <c r="B98" s="49"/>
      <c r="C98" s="49"/>
      <c r="D98" s="49"/>
      <c r="E98" s="49"/>
      <c r="F98" s="50"/>
      <c r="G98" s="21" t="s">
        <v>4</v>
      </c>
      <c r="H98" s="21"/>
      <c r="I98" s="81" t="s">
        <v>0</v>
      </c>
      <c r="J98" s="16">
        <v>600</v>
      </c>
      <c r="K98" s="36">
        <v>465993</v>
      </c>
      <c r="L98" s="36">
        <v>465993</v>
      </c>
      <c r="M98" s="62"/>
    </row>
    <row r="99" spans="1:13" ht="96" customHeight="1" x14ac:dyDescent="0.25">
      <c r="A99" s="1"/>
      <c r="B99" s="49"/>
      <c r="C99" s="49"/>
      <c r="D99" s="49"/>
      <c r="E99" s="49"/>
      <c r="F99" s="50"/>
      <c r="G99" s="128" t="s">
        <v>91</v>
      </c>
      <c r="H99" s="63"/>
      <c r="I99" s="91" t="s">
        <v>92</v>
      </c>
      <c r="J99" s="16"/>
      <c r="K99" s="36">
        <f>SUM(K100)</f>
        <v>2619000</v>
      </c>
      <c r="L99" s="36">
        <f>SUM(L100)</f>
        <v>2619000</v>
      </c>
      <c r="M99" s="62"/>
    </row>
    <row r="100" spans="1:13" ht="33" customHeight="1" x14ac:dyDescent="0.25">
      <c r="A100" s="1"/>
      <c r="B100" s="49"/>
      <c r="C100" s="49"/>
      <c r="D100" s="49"/>
      <c r="E100" s="49"/>
      <c r="F100" s="50"/>
      <c r="G100" s="21" t="s">
        <v>5</v>
      </c>
      <c r="H100" s="21"/>
      <c r="I100" s="81" t="s">
        <v>0</v>
      </c>
      <c r="J100" s="16">
        <v>300</v>
      </c>
      <c r="K100" s="36">
        <v>2619000</v>
      </c>
      <c r="L100" s="36">
        <v>2619000</v>
      </c>
      <c r="M100" s="62"/>
    </row>
    <row r="101" spans="1:13" ht="48" customHeight="1" x14ac:dyDescent="0.25">
      <c r="A101" s="1"/>
      <c r="B101" s="49"/>
      <c r="C101" s="49"/>
      <c r="D101" s="49"/>
      <c r="E101" s="49"/>
      <c r="F101" s="50"/>
      <c r="G101" s="123" t="s">
        <v>93</v>
      </c>
      <c r="H101" s="25"/>
      <c r="I101" s="99" t="s">
        <v>94</v>
      </c>
      <c r="J101" s="16"/>
      <c r="K101" s="38">
        <f>SUM(K102)</f>
        <v>236576</v>
      </c>
      <c r="L101" s="38">
        <f>SUM(L102)</f>
        <v>236576</v>
      </c>
      <c r="M101" s="62"/>
    </row>
    <row r="102" spans="1:13" ht="32.25" customHeight="1" x14ac:dyDescent="0.25">
      <c r="A102" s="1"/>
      <c r="B102" s="49"/>
      <c r="C102" s="49"/>
      <c r="D102" s="49"/>
      <c r="E102" s="49"/>
      <c r="F102" s="50"/>
      <c r="G102" s="21" t="s">
        <v>5</v>
      </c>
      <c r="H102" s="21"/>
      <c r="I102" s="81" t="s">
        <v>0</v>
      </c>
      <c r="J102" s="16">
        <v>300</v>
      </c>
      <c r="K102" s="36">
        <v>236576</v>
      </c>
      <c r="L102" s="36">
        <v>236576</v>
      </c>
      <c r="M102" s="62"/>
    </row>
    <row r="103" spans="1:13" ht="51" customHeight="1" x14ac:dyDescent="0.25">
      <c r="A103" s="1"/>
      <c r="B103" s="112"/>
      <c r="C103" s="112"/>
      <c r="D103" s="112"/>
      <c r="E103" s="112"/>
      <c r="F103" s="113"/>
      <c r="G103" s="129" t="s">
        <v>191</v>
      </c>
      <c r="H103" s="21"/>
      <c r="I103" s="111" t="s">
        <v>192</v>
      </c>
      <c r="J103" s="114" t="s">
        <v>0</v>
      </c>
      <c r="K103" s="38">
        <f>SUM(K104)</f>
        <v>13640</v>
      </c>
      <c r="L103" s="38">
        <f>SUM(L104)</f>
        <v>13640</v>
      </c>
      <c r="M103" s="62"/>
    </row>
    <row r="104" spans="1:13" ht="32.25" customHeight="1" x14ac:dyDescent="0.25">
      <c r="A104" s="1"/>
      <c r="B104" s="112"/>
      <c r="C104" s="112"/>
      <c r="D104" s="112"/>
      <c r="E104" s="112"/>
      <c r="F104" s="113"/>
      <c r="G104" s="21" t="s">
        <v>5</v>
      </c>
      <c r="H104" s="21"/>
      <c r="I104" s="15" t="s">
        <v>0</v>
      </c>
      <c r="J104" s="16">
        <v>300</v>
      </c>
      <c r="K104" s="38">
        <v>13640</v>
      </c>
      <c r="L104" s="38">
        <v>13640</v>
      </c>
      <c r="M104" s="62"/>
    </row>
    <row r="105" spans="1:13" ht="15.75" x14ac:dyDescent="0.25">
      <c r="A105" s="1"/>
      <c r="B105" s="72"/>
      <c r="C105" s="72"/>
      <c r="D105" s="72"/>
      <c r="E105" s="72"/>
      <c r="F105" s="73"/>
      <c r="G105" s="30" t="s">
        <v>7</v>
      </c>
      <c r="H105" s="30"/>
      <c r="I105" s="95" t="s">
        <v>168</v>
      </c>
      <c r="J105" s="34" t="s">
        <v>0</v>
      </c>
      <c r="K105" s="40">
        <f>SUM(K106)</f>
        <v>2501000</v>
      </c>
      <c r="L105" s="40">
        <f>SUM(L106)</f>
        <v>2237000</v>
      </c>
      <c r="M105" s="62"/>
    </row>
    <row r="106" spans="1:13" ht="15.75" x14ac:dyDescent="0.25">
      <c r="A106" s="1"/>
      <c r="B106" s="72"/>
      <c r="C106" s="72"/>
      <c r="D106" s="72"/>
      <c r="E106" s="72"/>
      <c r="F106" s="73"/>
      <c r="G106" s="125" t="s">
        <v>6</v>
      </c>
      <c r="H106" s="19"/>
      <c r="I106" s="28" t="s">
        <v>171</v>
      </c>
      <c r="J106" s="33"/>
      <c r="K106" s="36">
        <f>SUM(K107:K107)</f>
        <v>2501000</v>
      </c>
      <c r="L106" s="36">
        <f>SUM(L107:L107)</f>
        <v>2237000</v>
      </c>
      <c r="M106" s="62"/>
    </row>
    <row r="107" spans="1:13" ht="96.75" customHeight="1" x14ac:dyDescent="0.25">
      <c r="A107" s="1"/>
      <c r="B107" s="72"/>
      <c r="C107" s="72"/>
      <c r="D107" s="72"/>
      <c r="E107" s="72"/>
      <c r="F107" s="73"/>
      <c r="G107" s="21" t="s">
        <v>3</v>
      </c>
      <c r="H107" s="21"/>
      <c r="I107" s="81" t="s">
        <v>0</v>
      </c>
      <c r="J107" s="16">
        <v>100</v>
      </c>
      <c r="K107" s="36">
        <v>2501000</v>
      </c>
      <c r="L107" s="36">
        <v>2237000</v>
      </c>
      <c r="M107" s="62"/>
    </row>
    <row r="108" spans="1:13" ht="83.25" customHeight="1" x14ac:dyDescent="0.25">
      <c r="A108" s="1"/>
      <c r="B108" s="72"/>
      <c r="C108" s="72"/>
      <c r="D108" s="72"/>
      <c r="E108" s="72"/>
      <c r="F108" s="73"/>
      <c r="G108" s="100" t="s">
        <v>185</v>
      </c>
      <c r="H108" s="30">
        <v>858</v>
      </c>
      <c r="I108" s="81"/>
      <c r="J108" s="16"/>
      <c r="K108" s="40">
        <f>SUM(K114+K125+K109)</f>
        <v>23838370</v>
      </c>
      <c r="L108" s="40">
        <f>SUM(L114+L125+L109)</f>
        <v>17414187</v>
      </c>
      <c r="M108" s="62"/>
    </row>
    <row r="109" spans="1:13" ht="83.25" customHeight="1" x14ac:dyDescent="0.25">
      <c r="A109" s="1"/>
      <c r="B109" s="144"/>
      <c r="C109" s="144"/>
      <c r="D109" s="144"/>
      <c r="E109" s="144"/>
      <c r="F109" s="145"/>
      <c r="G109" s="152" t="s">
        <v>233</v>
      </c>
      <c r="H109" s="30"/>
      <c r="I109" s="155" t="s">
        <v>238</v>
      </c>
      <c r="J109" s="156"/>
      <c r="K109" s="40">
        <f t="shared" ref="K109:L112" si="3">SUM(K110)</f>
        <v>6204000</v>
      </c>
      <c r="L109" s="40">
        <f t="shared" si="3"/>
        <v>7401000</v>
      </c>
      <c r="M109" s="62"/>
    </row>
    <row r="110" spans="1:13" ht="63" customHeight="1" x14ac:dyDescent="0.25">
      <c r="A110" s="1"/>
      <c r="B110" s="144"/>
      <c r="C110" s="144"/>
      <c r="D110" s="144"/>
      <c r="E110" s="144"/>
      <c r="F110" s="145"/>
      <c r="G110" s="153" t="s">
        <v>234</v>
      </c>
      <c r="H110" s="30"/>
      <c r="I110" s="157" t="s">
        <v>239</v>
      </c>
      <c r="J110" s="158"/>
      <c r="K110" s="39">
        <f t="shared" si="3"/>
        <v>6204000</v>
      </c>
      <c r="L110" s="39">
        <f t="shared" si="3"/>
        <v>7401000</v>
      </c>
      <c r="M110" s="62"/>
    </row>
    <row r="111" spans="1:13" ht="54.75" customHeight="1" x14ac:dyDescent="0.25">
      <c r="A111" s="1"/>
      <c r="B111" s="144"/>
      <c r="C111" s="144"/>
      <c r="D111" s="144"/>
      <c r="E111" s="144"/>
      <c r="F111" s="145"/>
      <c r="G111" s="154" t="s">
        <v>235</v>
      </c>
      <c r="H111" s="30"/>
      <c r="I111" s="157" t="s">
        <v>240</v>
      </c>
      <c r="J111" s="158"/>
      <c r="K111" s="36">
        <f t="shared" si="3"/>
        <v>6204000</v>
      </c>
      <c r="L111" s="36">
        <f t="shared" si="3"/>
        <v>7401000</v>
      </c>
      <c r="M111" s="62"/>
    </row>
    <row r="112" spans="1:13" ht="36" customHeight="1" x14ac:dyDescent="0.25">
      <c r="A112" s="1"/>
      <c r="B112" s="144"/>
      <c r="C112" s="144"/>
      <c r="D112" s="144"/>
      <c r="E112" s="144"/>
      <c r="F112" s="145"/>
      <c r="G112" s="21" t="s">
        <v>236</v>
      </c>
      <c r="H112" s="30"/>
      <c r="I112" s="15" t="s">
        <v>241</v>
      </c>
      <c r="J112" s="16"/>
      <c r="K112" s="36">
        <f t="shared" si="3"/>
        <v>6204000</v>
      </c>
      <c r="L112" s="36">
        <f t="shared" si="3"/>
        <v>7401000</v>
      </c>
      <c r="M112" s="62"/>
    </row>
    <row r="113" spans="1:13" ht="51.75" customHeight="1" x14ac:dyDescent="0.25">
      <c r="A113" s="1"/>
      <c r="B113" s="144"/>
      <c r="C113" s="144"/>
      <c r="D113" s="144"/>
      <c r="E113" s="144"/>
      <c r="F113" s="145"/>
      <c r="G113" s="21" t="s">
        <v>237</v>
      </c>
      <c r="H113" s="30"/>
      <c r="I113" s="15" t="s">
        <v>0</v>
      </c>
      <c r="J113" s="16">
        <v>400</v>
      </c>
      <c r="K113" s="38">
        <v>6204000</v>
      </c>
      <c r="L113" s="38">
        <v>7401000</v>
      </c>
      <c r="M113" s="62"/>
    </row>
    <row r="114" spans="1:13" ht="62.25" customHeight="1" x14ac:dyDescent="0.25">
      <c r="A114" s="1"/>
      <c r="B114" s="72"/>
      <c r="C114" s="72"/>
      <c r="D114" s="72"/>
      <c r="E114" s="72"/>
      <c r="F114" s="73"/>
      <c r="G114" s="30" t="s">
        <v>54</v>
      </c>
      <c r="H114" s="30"/>
      <c r="I114" s="95" t="s">
        <v>153</v>
      </c>
      <c r="J114" s="34" t="s">
        <v>0</v>
      </c>
      <c r="K114" s="40">
        <f>SUM(K115+K119)</f>
        <v>14790370</v>
      </c>
      <c r="L114" s="40">
        <f>SUM(L115+L119)</f>
        <v>7468187</v>
      </c>
      <c r="M114" s="62"/>
    </row>
    <row r="115" spans="1:13" ht="67.5" customHeight="1" x14ac:dyDescent="0.25">
      <c r="A115" s="1"/>
      <c r="B115" s="72"/>
      <c r="C115" s="72"/>
      <c r="D115" s="72"/>
      <c r="E115" s="72"/>
      <c r="F115" s="73"/>
      <c r="G115" s="26" t="s">
        <v>198</v>
      </c>
      <c r="H115" s="26"/>
      <c r="I115" s="86" t="s">
        <v>154</v>
      </c>
      <c r="J115" s="33" t="s">
        <v>0</v>
      </c>
      <c r="K115" s="35">
        <f t="shared" ref="K115:L117" si="4">SUM(K116)</f>
        <v>6343370</v>
      </c>
      <c r="L115" s="35">
        <f t="shared" si="4"/>
        <v>6911187</v>
      </c>
      <c r="M115" s="62"/>
    </row>
    <row r="116" spans="1:13" ht="95.25" customHeight="1" x14ac:dyDescent="0.25">
      <c r="A116" s="1"/>
      <c r="B116" s="72"/>
      <c r="C116" s="72"/>
      <c r="D116" s="72"/>
      <c r="E116" s="72"/>
      <c r="F116" s="73"/>
      <c r="G116" s="122" t="s">
        <v>155</v>
      </c>
      <c r="H116" s="57"/>
      <c r="I116" s="87" t="s">
        <v>156</v>
      </c>
      <c r="J116" s="31"/>
      <c r="K116" s="39">
        <f t="shared" si="4"/>
        <v>6343370</v>
      </c>
      <c r="L116" s="39">
        <f t="shared" si="4"/>
        <v>6911187</v>
      </c>
      <c r="M116" s="62"/>
    </row>
    <row r="117" spans="1:13" ht="32.25" customHeight="1" x14ac:dyDescent="0.25">
      <c r="A117" s="1"/>
      <c r="B117" s="72"/>
      <c r="C117" s="72"/>
      <c r="D117" s="72"/>
      <c r="E117" s="72"/>
      <c r="F117" s="73"/>
      <c r="G117" s="127" t="s">
        <v>55</v>
      </c>
      <c r="H117" s="67"/>
      <c r="I117" s="78" t="s">
        <v>157</v>
      </c>
      <c r="J117" s="16" t="s">
        <v>0</v>
      </c>
      <c r="K117" s="39">
        <f t="shared" si="4"/>
        <v>6343370</v>
      </c>
      <c r="L117" s="39">
        <f t="shared" si="4"/>
        <v>6911187</v>
      </c>
      <c r="M117" s="62"/>
    </row>
    <row r="118" spans="1:13" ht="36" customHeight="1" x14ac:dyDescent="0.25">
      <c r="A118" s="1"/>
      <c r="B118" s="72"/>
      <c r="C118" s="72"/>
      <c r="D118" s="72"/>
      <c r="E118" s="72"/>
      <c r="F118" s="73"/>
      <c r="G118" s="21" t="s">
        <v>2</v>
      </c>
      <c r="H118" s="21"/>
      <c r="I118" s="81" t="s">
        <v>0</v>
      </c>
      <c r="J118" s="16">
        <v>200</v>
      </c>
      <c r="K118" s="36">
        <v>6343370</v>
      </c>
      <c r="L118" s="36">
        <v>6911187</v>
      </c>
      <c r="M118" s="62"/>
    </row>
    <row r="119" spans="1:13" ht="81.75" customHeight="1" x14ac:dyDescent="0.25">
      <c r="A119" s="1"/>
      <c r="B119" s="140"/>
      <c r="C119" s="140"/>
      <c r="D119" s="140"/>
      <c r="E119" s="140"/>
      <c r="F119" s="141"/>
      <c r="G119" s="121" t="s">
        <v>195</v>
      </c>
      <c r="H119" s="27"/>
      <c r="I119" s="86" t="s">
        <v>158</v>
      </c>
      <c r="J119" s="33" t="s">
        <v>0</v>
      </c>
      <c r="K119" s="39">
        <f>SUM(K120)</f>
        <v>8447000</v>
      </c>
      <c r="L119" s="39">
        <f>SUM(L120)</f>
        <v>557000</v>
      </c>
      <c r="M119" s="62"/>
    </row>
    <row r="120" spans="1:13" ht="49.5" customHeight="1" x14ac:dyDescent="0.25">
      <c r="A120" s="1"/>
      <c r="B120" s="140"/>
      <c r="C120" s="140"/>
      <c r="D120" s="140"/>
      <c r="E120" s="140"/>
      <c r="F120" s="141"/>
      <c r="G120" s="121" t="s">
        <v>159</v>
      </c>
      <c r="H120" s="27"/>
      <c r="I120" s="86" t="s">
        <v>160</v>
      </c>
      <c r="J120" s="33"/>
      <c r="K120" s="39">
        <f>SUM(K121+K123)</f>
        <v>8447000</v>
      </c>
      <c r="L120" s="39">
        <f>SUM(L121+L123)</f>
        <v>557000</v>
      </c>
      <c r="M120" s="62"/>
    </row>
    <row r="121" spans="1:13" ht="94.5" customHeight="1" x14ac:dyDescent="0.25">
      <c r="A121" s="1"/>
      <c r="B121" s="140"/>
      <c r="C121" s="140"/>
      <c r="D121" s="140"/>
      <c r="E121" s="140"/>
      <c r="F121" s="141"/>
      <c r="G121" s="149" t="s">
        <v>229</v>
      </c>
      <c r="H121" s="19"/>
      <c r="I121" s="150" t="s">
        <v>230</v>
      </c>
      <c r="J121" s="16" t="s">
        <v>0</v>
      </c>
      <c r="K121" s="36">
        <f>SUM(K122)</f>
        <v>7890000</v>
      </c>
      <c r="L121" s="36">
        <f>SUM(L122)</f>
        <v>0</v>
      </c>
      <c r="M121" s="62"/>
    </row>
    <row r="122" spans="1:13" ht="21.75" customHeight="1" x14ac:dyDescent="0.25">
      <c r="A122" s="1"/>
      <c r="B122" s="140"/>
      <c r="C122" s="140"/>
      <c r="D122" s="140"/>
      <c r="E122" s="140"/>
      <c r="F122" s="141"/>
      <c r="G122" s="21" t="s">
        <v>1</v>
      </c>
      <c r="H122" s="21"/>
      <c r="I122" s="81" t="s">
        <v>0</v>
      </c>
      <c r="J122" s="16">
        <v>800</v>
      </c>
      <c r="K122" s="36">
        <v>7890000</v>
      </c>
      <c r="L122" s="36">
        <v>0</v>
      </c>
      <c r="M122" s="62"/>
    </row>
    <row r="123" spans="1:13" ht="66" customHeight="1" x14ac:dyDescent="0.25">
      <c r="A123" s="1"/>
      <c r="B123" s="144"/>
      <c r="C123" s="144"/>
      <c r="D123" s="144"/>
      <c r="E123" s="144"/>
      <c r="F123" s="145"/>
      <c r="G123" s="21" t="s">
        <v>37</v>
      </c>
      <c r="H123" s="21"/>
      <c r="I123" s="108" t="s">
        <v>161</v>
      </c>
      <c r="J123" s="16" t="s">
        <v>0</v>
      </c>
      <c r="K123" s="36">
        <f>SUM(K124)</f>
        <v>557000</v>
      </c>
      <c r="L123" s="36">
        <f>SUM(L124)</f>
        <v>557000</v>
      </c>
      <c r="M123" s="62"/>
    </row>
    <row r="124" spans="1:13" ht="21.75" customHeight="1" x14ac:dyDescent="0.25">
      <c r="A124" s="1"/>
      <c r="B124" s="144"/>
      <c r="C124" s="144"/>
      <c r="D124" s="144"/>
      <c r="E124" s="144"/>
      <c r="F124" s="145"/>
      <c r="G124" s="21" t="s">
        <v>1</v>
      </c>
      <c r="H124" s="21"/>
      <c r="I124" s="15" t="s">
        <v>0</v>
      </c>
      <c r="J124" s="16">
        <v>800</v>
      </c>
      <c r="K124" s="36">
        <v>557000</v>
      </c>
      <c r="L124" s="36">
        <v>557000</v>
      </c>
      <c r="M124" s="62"/>
    </row>
    <row r="125" spans="1:13" ht="15.75" x14ac:dyDescent="0.25">
      <c r="A125" s="1"/>
      <c r="B125" s="72"/>
      <c r="C125" s="72"/>
      <c r="D125" s="72"/>
      <c r="E125" s="72"/>
      <c r="F125" s="73"/>
      <c r="G125" s="30" t="s">
        <v>7</v>
      </c>
      <c r="H125" s="30"/>
      <c r="I125" s="95" t="s">
        <v>168</v>
      </c>
      <c r="J125" s="34" t="s">
        <v>0</v>
      </c>
      <c r="K125" s="40">
        <f>SUM(K126)</f>
        <v>2844000</v>
      </c>
      <c r="L125" s="40">
        <f>SUM(L126)</f>
        <v>2545000</v>
      </c>
      <c r="M125" s="62"/>
    </row>
    <row r="126" spans="1:13" ht="15.75" x14ac:dyDescent="0.25">
      <c r="A126" s="1"/>
      <c r="B126" s="72"/>
      <c r="C126" s="72"/>
      <c r="D126" s="72"/>
      <c r="E126" s="72"/>
      <c r="F126" s="73"/>
      <c r="G126" s="125" t="s">
        <v>6</v>
      </c>
      <c r="H126" s="19"/>
      <c r="I126" s="28" t="s">
        <v>171</v>
      </c>
      <c r="J126" s="33"/>
      <c r="K126" s="36">
        <f>SUM(K127:K127)</f>
        <v>2844000</v>
      </c>
      <c r="L126" s="36">
        <f>SUM(L127:L127)</f>
        <v>2545000</v>
      </c>
      <c r="M126" s="62"/>
    </row>
    <row r="127" spans="1:13" ht="93.75" customHeight="1" x14ac:dyDescent="0.25">
      <c r="A127" s="1"/>
      <c r="B127" s="72"/>
      <c r="C127" s="72"/>
      <c r="D127" s="72"/>
      <c r="E127" s="72"/>
      <c r="F127" s="73"/>
      <c r="G127" s="20" t="s">
        <v>3</v>
      </c>
      <c r="H127" s="20"/>
      <c r="I127" s="81" t="s">
        <v>0</v>
      </c>
      <c r="J127" s="16">
        <v>100</v>
      </c>
      <c r="K127" s="36">
        <v>2844000</v>
      </c>
      <c r="L127" s="36">
        <v>2545000</v>
      </c>
      <c r="M127" s="62"/>
    </row>
    <row r="128" spans="1:13" ht="80.25" customHeight="1" x14ac:dyDescent="0.25">
      <c r="A128" s="1"/>
      <c r="B128" s="72"/>
      <c r="C128" s="72"/>
      <c r="D128" s="72"/>
      <c r="E128" s="72"/>
      <c r="F128" s="73"/>
      <c r="G128" s="100" t="s">
        <v>186</v>
      </c>
      <c r="H128" s="30">
        <v>868</v>
      </c>
      <c r="I128" s="81"/>
      <c r="J128" s="16"/>
      <c r="K128" s="40">
        <f>SUM(K129)</f>
        <v>3644000</v>
      </c>
      <c r="L128" s="40">
        <f>SUM(L129)</f>
        <v>3260000</v>
      </c>
      <c r="M128" s="62"/>
    </row>
    <row r="129" spans="1:13" ht="15.75" x14ac:dyDescent="0.25">
      <c r="A129" s="1"/>
      <c r="B129" s="72"/>
      <c r="C129" s="72"/>
      <c r="D129" s="72"/>
      <c r="E129" s="72"/>
      <c r="F129" s="73"/>
      <c r="G129" s="30" t="s">
        <v>7</v>
      </c>
      <c r="H129" s="30"/>
      <c r="I129" s="95" t="s">
        <v>168</v>
      </c>
      <c r="J129" s="34" t="s">
        <v>0</v>
      </c>
      <c r="K129" s="40">
        <f>SUM(K130)</f>
        <v>3644000</v>
      </c>
      <c r="L129" s="40">
        <f>SUM(L130)</f>
        <v>3260000</v>
      </c>
      <c r="M129" s="62"/>
    </row>
    <row r="130" spans="1:13" ht="15.75" x14ac:dyDescent="0.25">
      <c r="A130" s="1"/>
      <c r="B130" s="72"/>
      <c r="C130" s="72"/>
      <c r="D130" s="72"/>
      <c r="E130" s="72"/>
      <c r="F130" s="73"/>
      <c r="G130" s="125" t="s">
        <v>6</v>
      </c>
      <c r="H130" s="19"/>
      <c r="I130" s="28" t="s">
        <v>171</v>
      </c>
      <c r="J130" s="33"/>
      <c r="K130" s="36">
        <f>SUM(K131:K131)</f>
        <v>3644000</v>
      </c>
      <c r="L130" s="36">
        <f>SUM(L131:L131)</f>
        <v>3260000</v>
      </c>
      <c r="M130" s="62"/>
    </row>
    <row r="131" spans="1:13" ht="96" customHeight="1" x14ac:dyDescent="0.25">
      <c r="A131" s="1"/>
      <c r="B131" s="72"/>
      <c r="C131" s="72"/>
      <c r="D131" s="72"/>
      <c r="E131" s="72"/>
      <c r="F131" s="73"/>
      <c r="G131" s="21" t="s">
        <v>3</v>
      </c>
      <c r="H131" s="21"/>
      <c r="I131" s="81" t="s">
        <v>0</v>
      </c>
      <c r="J131" s="16">
        <v>100</v>
      </c>
      <c r="K131" s="36">
        <v>3644000</v>
      </c>
      <c r="L131" s="36">
        <v>3260000</v>
      </c>
      <c r="M131" s="62"/>
    </row>
    <row r="132" spans="1:13" ht="64.5" customHeight="1" x14ac:dyDescent="0.25">
      <c r="A132" s="1"/>
      <c r="B132" s="72"/>
      <c r="C132" s="72"/>
      <c r="D132" s="72"/>
      <c r="E132" s="72"/>
      <c r="F132" s="73"/>
      <c r="G132" s="30" t="s">
        <v>187</v>
      </c>
      <c r="H132" s="79">
        <v>869</v>
      </c>
      <c r="I132" s="81"/>
      <c r="J132" s="16"/>
      <c r="K132" s="40">
        <f>SUM(K133)</f>
        <v>213448447</v>
      </c>
      <c r="L132" s="40">
        <f>SUM(L133)</f>
        <v>214196247</v>
      </c>
      <c r="M132" s="62"/>
    </row>
    <row r="133" spans="1:13" ht="51" customHeight="1" x14ac:dyDescent="0.25">
      <c r="A133" s="1"/>
      <c r="B133" s="160" t="s">
        <v>27</v>
      </c>
      <c r="C133" s="160"/>
      <c r="D133" s="160"/>
      <c r="E133" s="160"/>
      <c r="F133" s="161"/>
      <c r="G133" s="30" t="s">
        <v>47</v>
      </c>
      <c r="H133" s="30"/>
      <c r="I133" s="80" t="s">
        <v>100</v>
      </c>
      <c r="J133" s="34" t="s">
        <v>0</v>
      </c>
      <c r="K133" s="40">
        <f>SUM(K134)</f>
        <v>213448447</v>
      </c>
      <c r="L133" s="40">
        <f>SUM(L134)</f>
        <v>214196247</v>
      </c>
      <c r="M133" s="60"/>
    </row>
    <row r="134" spans="1:13" ht="66" customHeight="1" x14ac:dyDescent="0.25">
      <c r="A134" s="1"/>
      <c r="B134" s="162" t="s">
        <v>26</v>
      </c>
      <c r="C134" s="162"/>
      <c r="D134" s="162"/>
      <c r="E134" s="162"/>
      <c r="F134" s="163"/>
      <c r="G134" s="133" t="s">
        <v>203</v>
      </c>
      <c r="H134" s="58"/>
      <c r="I134" s="83" t="s">
        <v>101</v>
      </c>
      <c r="J134" s="33" t="s">
        <v>0</v>
      </c>
      <c r="K134" s="39">
        <f>SUM(K135+K178+K181)</f>
        <v>213448447</v>
      </c>
      <c r="L134" s="39">
        <f>SUM(L135+L178+L181)</f>
        <v>214196247</v>
      </c>
      <c r="M134" s="61"/>
    </row>
    <row r="135" spans="1:13" ht="81" customHeight="1" x14ac:dyDescent="0.25">
      <c r="A135" s="1"/>
      <c r="B135" s="51"/>
      <c r="C135" s="51"/>
      <c r="D135" s="51"/>
      <c r="E135" s="51"/>
      <c r="F135" s="52"/>
      <c r="G135" s="130" t="s">
        <v>103</v>
      </c>
      <c r="H135" s="58"/>
      <c r="I135" s="83" t="s">
        <v>102</v>
      </c>
      <c r="J135" s="31"/>
      <c r="K135" s="35">
        <f>SUM(K139+K141+K144+K146+K148+K152+K155+K174+K158+K161+K164+K168+K170+K172+K176+K136+K150)</f>
        <v>131729910</v>
      </c>
      <c r="L135" s="35">
        <f>SUM(L139+L141+L144+L146+L148+L152+L155+L174+L158+L161+L164+L168+L170+L172+L176+L136+L150)</f>
        <v>132477710</v>
      </c>
      <c r="M135" s="61"/>
    </row>
    <row r="136" spans="1:13" ht="47.25" customHeight="1" x14ac:dyDescent="0.25">
      <c r="A136" s="1"/>
      <c r="B136" s="13"/>
      <c r="C136" s="13"/>
      <c r="D136" s="13"/>
      <c r="E136" s="13"/>
      <c r="F136" s="14"/>
      <c r="G136" s="123" t="s">
        <v>104</v>
      </c>
      <c r="H136" s="25"/>
      <c r="I136" s="84" t="s">
        <v>105</v>
      </c>
      <c r="J136" s="16"/>
      <c r="K136" s="36">
        <f>SUM(K137:K138)</f>
        <v>198900</v>
      </c>
      <c r="L136" s="36">
        <f>SUM(L137:L138)</f>
        <v>208900</v>
      </c>
      <c r="M136" s="62"/>
    </row>
    <row r="137" spans="1:13" ht="33" customHeight="1" x14ac:dyDescent="0.25">
      <c r="A137" s="1"/>
      <c r="B137" s="142"/>
      <c r="C137" s="142"/>
      <c r="D137" s="142"/>
      <c r="E137" s="142"/>
      <c r="F137" s="143"/>
      <c r="G137" s="21" t="s">
        <v>2</v>
      </c>
      <c r="H137" s="21"/>
      <c r="I137" s="81"/>
      <c r="J137" s="16">
        <v>200</v>
      </c>
      <c r="K137" s="37">
        <v>2900</v>
      </c>
      <c r="L137" s="37">
        <v>4900</v>
      </c>
      <c r="M137" s="62"/>
    </row>
    <row r="138" spans="1:13" ht="33" customHeight="1" x14ac:dyDescent="0.25">
      <c r="A138" s="1"/>
      <c r="B138" s="46"/>
      <c r="C138" s="46"/>
      <c r="D138" s="46"/>
      <c r="E138" s="46"/>
      <c r="F138" s="47"/>
      <c r="G138" s="21" t="s">
        <v>5</v>
      </c>
      <c r="H138" s="21"/>
      <c r="I138" s="81" t="s">
        <v>0</v>
      </c>
      <c r="J138" s="16">
        <v>300</v>
      </c>
      <c r="K138" s="36">
        <v>196000</v>
      </c>
      <c r="L138" s="36">
        <v>204000</v>
      </c>
      <c r="M138" s="62"/>
    </row>
    <row r="139" spans="1:13" ht="65.25" customHeight="1" x14ac:dyDescent="0.25">
      <c r="A139" s="1"/>
      <c r="B139" s="13"/>
      <c r="C139" s="13"/>
      <c r="D139" s="13"/>
      <c r="E139" s="13"/>
      <c r="F139" s="14"/>
      <c r="G139" s="131" t="s">
        <v>106</v>
      </c>
      <c r="H139" s="58"/>
      <c r="I139" s="93" t="s">
        <v>107</v>
      </c>
      <c r="J139" s="16"/>
      <c r="K139" s="36">
        <f>SUM(K140:K140)</f>
        <v>2360200</v>
      </c>
      <c r="L139" s="36">
        <f>SUM(L140:L140)</f>
        <v>2466400</v>
      </c>
      <c r="M139" s="62"/>
    </row>
    <row r="140" spans="1:13" ht="33.75" customHeight="1" x14ac:dyDescent="0.25">
      <c r="A140" s="1"/>
      <c r="B140" s="17"/>
      <c r="C140" s="17"/>
      <c r="D140" s="17"/>
      <c r="E140" s="17"/>
      <c r="F140" s="18"/>
      <c r="G140" s="21" t="s">
        <v>5</v>
      </c>
      <c r="H140" s="21"/>
      <c r="I140" s="81" t="s">
        <v>0</v>
      </c>
      <c r="J140" s="16">
        <v>300</v>
      </c>
      <c r="K140" s="36">
        <v>2360200</v>
      </c>
      <c r="L140" s="36">
        <v>2466400</v>
      </c>
      <c r="M140" s="62"/>
    </row>
    <row r="141" spans="1:13" ht="49.5" customHeight="1" x14ac:dyDescent="0.25">
      <c r="A141" s="1"/>
      <c r="B141" s="168" t="s">
        <v>25</v>
      </c>
      <c r="C141" s="168"/>
      <c r="D141" s="168"/>
      <c r="E141" s="168"/>
      <c r="F141" s="169"/>
      <c r="G141" s="21" t="s">
        <v>108</v>
      </c>
      <c r="H141" s="21"/>
      <c r="I141" s="93" t="s">
        <v>109</v>
      </c>
      <c r="J141" s="16" t="s">
        <v>0</v>
      </c>
      <c r="K141" s="36">
        <f>SUM(K142:K143)</f>
        <v>14033000</v>
      </c>
      <c r="L141" s="36">
        <f>SUM(L142:L143)</f>
        <v>14033000</v>
      </c>
      <c r="M141" s="62"/>
    </row>
    <row r="142" spans="1:13" ht="36" customHeight="1" x14ac:dyDescent="0.25">
      <c r="A142" s="1"/>
      <c r="B142" s="146"/>
      <c r="C142" s="146"/>
      <c r="D142" s="146"/>
      <c r="E142" s="146"/>
      <c r="F142" s="147"/>
      <c r="G142" s="21" t="s">
        <v>2</v>
      </c>
      <c r="H142" s="21"/>
      <c r="I142" s="81"/>
      <c r="J142" s="16">
        <v>200</v>
      </c>
      <c r="K142" s="37">
        <v>460000</v>
      </c>
      <c r="L142" s="37">
        <v>460000</v>
      </c>
      <c r="M142" s="62"/>
    </row>
    <row r="143" spans="1:13" ht="33.75" customHeight="1" x14ac:dyDescent="0.25">
      <c r="A143" s="1"/>
      <c r="B143" s="166">
        <v>500</v>
      </c>
      <c r="C143" s="166"/>
      <c r="D143" s="166"/>
      <c r="E143" s="166"/>
      <c r="F143" s="167"/>
      <c r="G143" s="21" t="s">
        <v>5</v>
      </c>
      <c r="H143" s="21"/>
      <c r="I143" s="81" t="s">
        <v>0</v>
      </c>
      <c r="J143" s="16">
        <v>300</v>
      </c>
      <c r="K143" s="36">
        <v>13573000</v>
      </c>
      <c r="L143" s="36">
        <v>13573000</v>
      </c>
      <c r="M143" s="62"/>
    </row>
    <row r="144" spans="1:13" ht="111" customHeight="1" x14ac:dyDescent="0.25">
      <c r="A144" s="1"/>
      <c r="B144" s="164" t="s">
        <v>24</v>
      </c>
      <c r="C144" s="164"/>
      <c r="D144" s="164"/>
      <c r="E144" s="164"/>
      <c r="F144" s="165"/>
      <c r="G144" s="131" t="s">
        <v>110</v>
      </c>
      <c r="H144" s="58"/>
      <c r="I144" s="93" t="s">
        <v>111</v>
      </c>
      <c r="J144" s="16" t="s">
        <v>0</v>
      </c>
      <c r="K144" s="36">
        <f>SUM(K145)</f>
        <v>175900</v>
      </c>
      <c r="L144" s="36">
        <f>SUM(L145)</f>
        <v>182900</v>
      </c>
      <c r="M144" s="62"/>
    </row>
    <row r="145" spans="1:13" ht="33" customHeight="1" x14ac:dyDescent="0.25">
      <c r="A145" s="1"/>
      <c r="B145" s="166">
        <v>500</v>
      </c>
      <c r="C145" s="166"/>
      <c r="D145" s="166"/>
      <c r="E145" s="166"/>
      <c r="F145" s="167"/>
      <c r="G145" s="21" t="s">
        <v>5</v>
      </c>
      <c r="H145" s="21"/>
      <c r="I145" s="81" t="s">
        <v>0</v>
      </c>
      <c r="J145" s="16">
        <v>300</v>
      </c>
      <c r="K145" s="36">
        <v>175900</v>
      </c>
      <c r="L145" s="36">
        <v>182900</v>
      </c>
      <c r="M145" s="62"/>
    </row>
    <row r="146" spans="1:13" ht="97.5" customHeight="1" x14ac:dyDescent="0.25">
      <c r="A146" s="1"/>
      <c r="B146" s="164" t="s">
        <v>23</v>
      </c>
      <c r="C146" s="164"/>
      <c r="D146" s="164"/>
      <c r="E146" s="164"/>
      <c r="F146" s="165"/>
      <c r="G146" s="123" t="s">
        <v>112</v>
      </c>
      <c r="H146" s="64"/>
      <c r="I146" s="84" t="s">
        <v>113</v>
      </c>
      <c r="J146" s="16" t="s">
        <v>0</v>
      </c>
      <c r="K146" s="36">
        <f>SUM(K147)</f>
        <v>8537000</v>
      </c>
      <c r="L146" s="36">
        <f>SUM(L147)</f>
        <v>8879000</v>
      </c>
      <c r="M146" s="62"/>
    </row>
    <row r="147" spans="1:13" ht="32.25" customHeight="1" x14ac:dyDescent="0.25">
      <c r="A147" s="1"/>
      <c r="B147" s="166">
        <v>500</v>
      </c>
      <c r="C147" s="166"/>
      <c r="D147" s="166"/>
      <c r="E147" s="166"/>
      <c r="F147" s="167"/>
      <c r="G147" s="20" t="s">
        <v>5</v>
      </c>
      <c r="H147" s="20"/>
      <c r="I147" s="85" t="s">
        <v>0</v>
      </c>
      <c r="J147" s="16">
        <v>300</v>
      </c>
      <c r="K147" s="36">
        <v>8537000</v>
      </c>
      <c r="L147" s="36">
        <v>8879000</v>
      </c>
      <c r="M147" s="62"/>
    </row>
    <row r="148" spans="1:13" ht="79.5" customHeight="1" x14ac:dyDescent="0.25">
      <c r="A148" s="1"/>
      <c r="B148" s="164" t="s">
        <v>22</v>
      </c>
      <c r="C148" s="164"/>
      <c r="D148" s="164"/>
      <c r="E148" s="164"/>
      <c r="F148" s="165"/>
      <c r="G148" s="123" t="s">
        <v>114</v>
      </c>
      <c r="H148" s="64"/>
      <c r="I148" s="93" t="s">
        <v>115</v>
      </c>
      <c r="J148" s="16" t="s">
        <v>0</v>
      </c>
      <c r="K148" s="36">
        <f>SUM(K149)</f>
        <v>904000</v>
      </c>
      <c r="L148" s="36">
        <f>SUM(L149)</f>
        <v>940000</v>
      </c>
      <c r="M148" s="62"/>
    </row>
    <row r="149" spans="1:13" ht="34.5" customHeight="1" x14ac:dyDescent="0.25">
      <c r="A149" s="1"/>
      <c r="B149" s="166">
        <v>500</v>
      </c>
      <c r="C149" s="166"/>
      <c r="D149" s="166"/>
      <c r="E149" s="166"/>
      <c r="F149" s="167"/>
      <c r="G149" s="21" t="s">
        <v>5</v>
      </c>
      <c r="H149" s="21"/>
      <c r="I149" s="81" t="s">
        <v>0</v>
      </c>
      <c r="J149" s="16">
        <v>300</v>
      </c>
      <c r="K149" s="36">
        <v>904000</v>
      </c>
      <c r="L149" s="36">
        <v>940000</v>
      </c>
      <c r="M149" s="62"/>
    </row>
    <row r="150" spans="1:13" ht="75.75" customHeight="1" x14ac:dyDescent="0.25">
      <c r="A150" s="1"/>
      <c r="B150" s="144"/>
      <c r="C150" s="144"/>
      <c r="D150" s="144"/>
      <c r="E150" s="144"/>
      <c r="F150" s="145"/>
      <c r="G150" s="123" t="s">
        <v>114</v>
      </c>
      <c r="H150" s="21"/>
      <c r="I150" s="151" t="s">
        <v>115</v>
      </c>
      <c r="J150" s="16" t="s">
        <v>0</v>
      </c>
      <c r="K150" s="36">
        <f>SUM(K151)</f>
        <v>5741900</v>
      </c>
      <c r="L150" s="36">
        <f>SUM(L151)</f>
        <v>5988500</v>
      </c>
      <c r="M150" s="62"/>
    </row>
    <row r="151" spans="1:13" ht="34.5" customHeight="1" x14ac:dyDescent="0.25">
      <c r="A151" s="1"/>
      <c r="B151" s="144"/>
      <c r="C151" s="144"/>
      <c r="D151" s="144"/>
      <c r="E151" s="144"/>
      <c r="F151" s="145"/>
      <c r="G151" s="20" t="s">
        <v>5</v>
      </c>
      <c r="H151" s="21"/>
      <c r="I151" s="148" t="s">
        <v>0</v>
      </c>
      <c r="J151" s="16">
        <v>300</v>
      </c>
      <c r="K151" s="36">
        <v>5741900</v>
      </c>
      <c r="L151" s="36">
        <v>5988500</v>
      </c>
      <c r="M151" s="62"/>
    </row>
    <row r="152" spans="1:13" ht="48.75" customHeight="1" x14ac:dyDescent="0.25">
      <c r="A152" s="1"/>
      <c r="B152" s="164" t="s">
        <v>21</v>
      </c>
      <c r="C152" s="164"/>
      <c r="D152" s="164"/>
      <c r="E152" s="164"/>
      <c r="F152" s="165"/>
      <c r="G152" s="21" t="s">
        <v>116</v>
      </c>
      <c r="H152" s="21"/>
      <c r="I152" s="84" t="s">
        <v>117</v>
      </c>
      <c r="J152" s="16" t="s">
        <v>0</v>
      </c>
      <c r="K152" s="36">
        <f>SUM(K153:K154)</f>
        <v>10107000</v>
      </c>
      <c r="L152" s="36">
        <f>SUM(L153:L154)</f>
        <v>10107000</v>
      </c>
      <c r="M152" s="62"/>
    </row>
    <row r="153" spans="1:13" ht="36" customHeight="1" x14ac:dyDescent="0.25">
      <c r="A153" s="1"/>
      <c r="B153" s="144"/>
      <c r="C153" s="144"/>
      <c r="D153" s="144"/>
      <c r="E153" s="144"/>
      <c r="F153" s="145"/>
      <c r="G153" s="21" t="s">
        <v>2</v>
      </c>
      <c r="H153" s="21"/>
      <c r="I153" s="81"/>
      <c r="J153" s="16">
        <v>200</v>
      </c>
      <c r="K153" s="36">
        <v>331000</v>
      </c>
      <c r="L153" s="36">
        <v>331000</v>
      </c>
      <c r="M153" s="62"/>
    </row>
    <row r="154" spans="1:13" ht="30.75" customHeight="1" x14ac:dyDescent="0.25">
      <c r="A154" s="1"/>
      <c r="B154" s="166">
        <v>500</v>
      </c>
      <c r="C154" s="166"/>
      <c r="D154" s="166"/>
      <c r="E154" s="166"/>
      <c r="F154" s="167"/>
      <c r="G154" s="22" t="s">
        <v>5</v>
      </c>
      <c r="H154" s="22"/>
      <c r="I154" s="90" t="s">
        <v>0</v>
      </c>
      <c r="J154" s="16">
        <v>300</v>
      </c>
      <c r="K154" s="36">
        <v>9776000</v>
      </c>
      <c r="L154" s="36">
        <v>9776000</v>
      </c>
      <c r="M154" s="62"/>
    </row>
    <row r="155" spans="1:13" ht="81" customHeight="1" x14ac:dyDescent="0.25">
      <c r="A155" s="1"/>
      <c r="B155" s="164" t="s">
        <v>20</v>
      </c>
      <c r="C155" s="164"/>
      <c r="D155" s="164"/>
      <c r="E155" s="164"/>
      <c r="F155" s="165"/>
      <c r="G155" s="125" t="s">
        <v>118</v>
      </c>
      <c r="H155" s="65"/>
      <c r="I155" s="84" t="s">
        <v>119</v>
      </c>
      <c r="J155" s="16" t="s">
        <v>0</v>
      </c>
      <c r="K155" s="36">
        <f>SUM(K156:K157)</f>
        <v>19552000</v>
      </c>
      <c r="L155" s="36">
        <f>SUM(L156:L157)</f>
        <v>19552000</v>
      </c>
      <c r="M155" s="62"/>
    </row>
    <row r="156" spans="1:13" ht="35.25" customHeight="1" x14ac:dyDescent="0.25">
      <c r="A156" s="1"/>
      <c r="B156" s="144"/>
      <c r="C156" s="144"/>
      <c r="D156" s="144"/>
      <c r="E156" s="144"/>
      <c r="F156" s="145"/>
      <c r="G156" s="21" t="s">
        <v>2</v>
      </c>
      <c r="H156" s="21"/>
      <c r="I156" s="81"/>
      <c r="J156" s="16">
        <v>200</v>
      </c>
      <c r="K156" s="36">
        <v>641000</v>
      </c>
      <c r="L156" s="36">
        <v>641000</v>
      </c>
      <c r="M156" s="62"/>
    </row>
    <row r="157" spans="1:13" ht="32.25" customHeight="1" x14ac:dyDescent="0.25">
      <c r="A157" s="1"/>
      <c r="B157" s="166">
        <v>500</v>
      </c>
      <c r="C157" s="166"/>
      <c r="D157" s="166"/>
      <c r="E157" s="166"/>
      <c r="F157" s="167"/>
      <c r="G157" s="21" t="s">
        <v>5</v>
      </c>
      <c r="H157" s="21"/>
      <c r="I157" s="81" t="s">
        <v>0</v>
      </c>
      <c r="J157" s="16">
        <v>300</v>
      </c>
      <c r="K157" s="36">
        <v>18911000</v>
      </c>
      <c r="L157" s="36">
        <v>18911000</v>
      </c>
      <c r="M157" s="62"/>
    </row>
    <row r="158" spans="1:13" ht="81" customHeight="1" x14ac:dyDescent="0.25">
      <c r="A158" s="1"/>
      <c r="B158" s="164" t="s">
        <v>19</v>
      </c>
      <c r="C158" s="164"/>
      <c r="D158" s="164"/>
      <c r="E158" s="164"/>
      <c r="F158" s="165"/>
      <c r="G158" s="131" t="s">
        <v>121</v>
      </c>
      <c r="H158" s="58"/>
      <c r="I158" s="93" t="s">
        <v>122</v>
      </c>
      <c r="J158" s="16" t="s">
        <v>0</v>
      </c>
      <c r="K158" s="36">
        <f>SUM(K159:K160)</f>
        <v>28036000</v>
      </c>
      <c r="L158" s="36">
        <f>SUM(L159:L160)</f>
        <v>28036000</v>
      </c>
      <c r="M158" s="62"/>
    </row>
    <row r="159" spans="1:13" ht="36" customHeight="1" x14ac:dyDescent="0.25">
      <c r="A159" s="1"/>
      <c r="B159" s="144"/>
      <c r="C159" s="144"/>
      <c r="D159" s="144"/>
      <c r="E159" s="144"/>
      <c r="F159" s="145"/>
      <c r="G159" s="21" t="s">
        <v>2</v>
      </c>
      <c r="H159" s="21"/>
      <c r="I159" s="81"/>
      <c r="J159" s="16">
        <v>200</v>
      </c>
      <c r="K159" s="36">
        <v>919000</v>
      </c>
      <c r="L159" s="36">
        <v>919000</v>
      </c>
      <c r="M159" s="62"/>
    </row>
    <row r="160" spans="1:13" ht="30.75" customHeight="1" x14ac:dyDescent="0.25">
      <c r="A160" s="1"/>
      <c r="B160" s="166">
        <v>500</v>
      </c>
      <c r="C160" s="166"/>
      <c r="D160" s="166"/>
      <c r="E160" s="166"/>
      <c r="F160" s="167"/>
      <c r="G160" s="21" t="s">
        <v>5</v>
      </c>
      <c r="H160" s="21"/>
      <c r="I160" s="81" t="s">
        <v>0</v>
      </c>
      <c r="J160" s="16">
        <v>300</v>
      </c>
      <c r="K160" s="36">
        <v>27117000</v>
      </c>
      <c r="L160" s="36">
        <v>27117000</v>
      </c>
      <c r="M160" s="62"/>
    </row>
    <row r="161" spans="1:13" ht="15.75" x14ac:dyDescent="0.25">
      <c r="A161" s="1"/>
      <c r="B161" s="164" t="s">
        <v>18</v>
      </c>
      <c r="C161" s="164"/>
      <c r="D161" s="164"/>
      <c r="E161" s="164"/>
      <c r="F161" s="165"/>
      <c r="G161" s="132" t="s">
        <v>123</v>
      </c>
      <c r="H161" s="28"/>
      <c r="I161" s="84" t="s">
        <v>124</v>
      </c>
      <c r="J161" s="16" t="s">
        <v>0</v>
      </c>
      <c r="K161" s="36">
        <f>SUM(K162:K163)</f>
        <v>8828000</v>
      </c>
      <c r="L161" s="36">
        <f>SUM(L162:L163)</f>
        <v>8828000</v>
      </c>
      <c r="M161" s="62"/>
    </row>
    <row r="162" spans="1:13" ht="31.5" x14ac:dyDescent="0.25">
      <c r="A162" s="1"/>
      <c r="B162" s="144"/>
      <c r="C162" s="144"/>
      <c r="D162" s="144"/>
      <c r="E162" s="144"/>
      <c r="F162" s="145"/>
      <c r="G162" s="21" t="s">
        <v>2</v>
      </c>
      <c r="H162" s="21"/>
      <c r="I162" s="81"/>
      <c r="J162" s="16">
        <v>200</v>
      </c>
      <c r="K162" s="36">
        <v>132000</v>
      </c>
      <c r="L162" s="36">
        <v>132000</v>
      </c>
      <c r="M162" s="62"/>
    </row>
    <row r="163" spans="1:13" ht="32.25" customHeight="1" x14ac:dyDescent="0.25">
      <c r="A163" s="1"/>
      <c r="B163" s="166">
        <v>500</v>
      </c>
      <c r="C163" s="166"/>
      <c r="D163" s="166"/>
      <c r="E163" s="166"/>
      <c r="F163" s="167"/>
      <c r="G163" s="21" t="s">
        <v>5</v>
      </c>
      <c r="H163" s="21"/>
      <c r="I163" s="81" t="s">
        <v>0</v>
      </c>
      <c r="J163" s="16">
        <v>300</v>
      </c>
      <c r="K163" s="36">
        <v>8696000</v>
      </c>
      <c r="L163" s="36">
        <v>8696000</v>
      </c>
      <c r="M163" s="62"/>
    </row>
    <row r="164" spans="1:13" ht="48.75" customHeight="1" x14ac:dyDescent="0.25">
      <c r="A164" s="1"/>
      <c r="B164" s="164" t="s">
        <v>17</v>
      </c>
      <c r="C164" s="164"/>
      <c r="D164" s="164"/>
      <c r="E164" s="164"/>
      <c r="F164" s="165"/>
      <c r="G164" s="125" t="s">
        <v>125</v>
      </c>
      <c r="H164" s="65"/>
      <c r="I164" s="84" t="s">
        <v>126</v>
      </c>
      <c r="J164" s="16" t="s">
        <v>0</v>
      </c>
      <c r="K164" s="36">
        <f>SUM(K165:K167)</f>
        <v>8857000</v>
      </c>
      <c r="L164" s="36">
        <f>SUM(L165:L167)</f>
        <v>8857000</v>
      </c>
      <c r="M164" s="62"/>
    </row>
    <row r="165" spans="1:13" ht="94.5" customHeight="1" x14ac:dyDescent="0.25">
      <c r="A165" s="1"/>
      <c r="B165" s="9"/>
      <c r="C165" s="9"/>
      <c r="D165" s="9"/>
      <c r="E165" s="9"/>
      <c r="F165" s="10"/>
      <c r="G165" s="20" t="s">
        <v>3</v>
      </c>
      <c r="H165" s="20"/>
      <c r="I165" s="85" t="s">
        <v>0</v>
      </c>
      <c r="J165" s="16">
        <v>100</v>
      </c>
      <c r="K165" s="36">
        <v>6971000</v>
      </c>
      <c r="L165" s="36">
        <v>6971000</v>
      </c>
      <c r="M165" s="62"/>
    </row>
    <row r="166" spans="1:13" ht="35.25" customHeight="1" x14ac:dyDescent="0.25">
      <c r="A166" s="1"/>
      <c r="B166" s="9"/>
      <c r="C166" s="9"/>
      <c r="D166" s="9"/>
      <c r="E166" s="9"/>
      <c r="F166" s="10"/>
      <c r="G166" s="21" t="s">
        <v>2</v>
      </c>
      <c r="H166" s="21"/>
      <c r="I166" s="81"/>
      <c r="J166" s="16">
        <v>200</v>
      </c>
      <c r="K166" s="36">
        <v>1883000</v>
      </c>
      <c r="L166" s="36">
        <v>1883000</v>
      </c>
      <c r="M166" s="62"/>
    </row>
    <row r="167" spans="1:13" ht="15.75" x14ac:dyDescent="0.25">
      <c r="A167" s="1"/>
      <c r="B167" s="166">
        <v>500</v>
      </c>
      <c r="C167" s="166"/>
      <c r="D167" s="166"/>
      <c r="E167" s="166"/>
      <c r="F167" s="167"/>
      <c r="G167" s="21" t="s">
        <v>1</v>
      </c>
      <c r="H167" s="21"/>
      <c r="I167" s="81" t="s">
        <v>0</v>
      </c>
      <c r="J167" s="16">
        <v>800</v>
      </c>
      <c r="K167" s="36">
        <v>3000</v>
      </c>
      <c r="L167" s="36">
        <v>3000</v>
      </c>
      <c r="M167" s="62"/>
    </row>
    <row r="168" spans="1:13" ht="47.25" customHeight="1" x14ac:dyDescent="0.25">
      <c r="A168" s="1"/>
      <c r="B168" s="53"/>
      <c r="C168" s="53"/>
      <c r="D168" s="53"/>
      <c r="E168" s="53"/>
      <c r="F168" s="54"/>
      <c r="G168" s="123" t="s">
        <v>127</v>
      </c>
      <c r="H168" s="64"/>
      <c r="I168" s="93" t="s">
        <v>128</v>
      </c>
      <c r="J168" s="16" t="s">
        <v>0</v>
      </c>
      <c r="K168" s="36">
        <f>SUM(K169)</f>
        <v>16744000</v>
      </c>
      <c r="L168" s="36">
        <f>SUM(L169)</f>
        <v>16744000</v>
      </c>
      <c r="M168" s="62"/>
    </row>
    <row r="169" spans="1:13" ht="30.75" customHeight="1" x14ac:dyDescent="0.25">
      <c r="A169" s="1"/>
      <c r="B169" s="53"/>
      <c r="C169" s="53"/>
      <c r="D169" s="53"/>
      <c r="E169" s="53"/>
      <c r="F169" s="54"/>
      <c r="G169" s="21" t="s">
        <v>5</v>
      </c>
      <c r="H169" s="21"/>
      <c r="I169" s="81" t="s">
        <v>0</v>
      </c>
      <c r="J169" s="16">
        <v>300</v>
      </c>
      <c r="K169" s="36">
        <v>16744000</v>
      </c>
      <c r="L169" s="36">
        <v>16744000</v>
      </c>
      <c r="M169" s="62"/>
    </row>
    <row r="170" spans="1:13" ht="96.75" customHeight="1" x14ac:dyDescent="0.25">
      <c r="A170" s="1"/>
      <c r="B170" s="119"/>
      <c r="C170" s="119"/>
      <c r="D170" s="119"/>
      <c r="E170" s="119"/>
      <c r="F170" s="120"/>
      <c r="G170" s="21" t="s">
        <v>208</v>
      </c>
      <c r="H170" s="21"/>
      <c r="I170" s="15" t="s">
        <v>210</v>
      </c>
      <c r="J170" s="16"/>
      <c r="K170" s="36">
        <f>SUM(K171)</f>
        <v>391000</v>
      </c>
      <c r="L170" s="36">
        <f>SUM(L171)</f>
        <v>391000</v>
      </c>
      <c r="M170" s="62"/>
    </row>
    <row r="171" spans="1:13" ht="33" customHeight="1" x14ac:dyDescent="0.25">
      <c r="A171" s="1"/>
      <c r="B171" s="119"/>
      <c r="C171" s="119"/>
      <c r="D171" s="119"/>
      <c r="E171" s="119"/>
      <c r="F171" s="120"/>
      <c r="G171" s="21" t="s">
        <v>2</v>
      </c>
      <c r="H171" s="21"/>
      <c r="I171" s="15"/>
      <c r="J171" s="16">
        <v>200</v>
      </c>
      <c r="K171" s="36">
        <v>391000</v>
      </c>
      <c r="L171" s="36">
        <v>391000</v>
      </c>
      <c r="M171" s="62"/>
    </row>
    <row r="172" spans="1:13" ht="79.5" customHeight="1" x14ac:dyDescent="0.25">
      <c r="A172" s="1"/>
      <c r="B172" s="119"/>
      <c r="C172" s="119"/>
      <c r="D172" s="119"/>
      <c r="E172" s="119"/>
      <c r="F172" s="120"/>
      <c r="G172" s="21" t="s">
        <v>209</v>
      </c>
      <c r="H172" s="21"/>
      <c r="I172" s="15" t="s">
        <v>211</v>
      </c>
      <c r="J172" s="16"/>
      <c r="K172" s="36">
        <f>SUM(K173)</f>
        <v>7051</v>
      </c>
      <c r="L172" s="36">
        <f>SUM(L173)</f>
        <v>7051</v>
      </c>
      <c r="M172" s="62"/>
    </row>
    <row r="173" spans="1:13" ht="34.5" customHeight="1" x14ac:dyDescent="0.25">
      <c r="A173" s="1"/>
      <c r="B173" s="119"/>
      <c r="C173" s="119"/>
      <c r="D173" s="119"/>
      <c r="E173" s="119"/>
      <c r="F173" s="120"/>
      <c r="G173" s="21" t="s">
        <v>2</v>
      </c>
      <c r="H173" s="21"/>
      <c r="I173" s="15"/>
      <c r="J173" s="16">
        <v>200</v>
      </c>
      <c r="K173" s="36">
        <v>7051</v>
      </c>
      <c r="L173" s="36">
        <v>7051</v>
      </c>
      <c r="M173" s="62"/>
    </row>
    <row r="174" spans="1:13" ht="95.25" customHeight="1" x14ac:dyDescent="0.25">
      <c r="A174" s="1"/>
      <c r="B174" s="109"/>
      <c r="C174" s="109"/>
      <c r="D174" s="109"/>
      <c r="E174" s="109"/>
      <c r="F174" s="110"/>
      <c r="G174" s="125" t="s">
        <v>120</v>
      </c>
      <c r="H174" s="65"/>
      <c r="I174" s="105" t="s">
        <v>190</v>
      </c>
      <c r="J174" s="16" t="s">
        <v>0</v>
      </c>
      <c r="K174" s="36">
        <f>SUM(K175:K175)</f>
        <v>6786000</v>
      </c>
      <c r="L174" s="36">
        <f>SUM(L175:L175)</f>
        <v>6786000</v>
      </c>
      <c r="M174" s="62"/>
    </row>
    <row r="175" spans="1:13" ht="32.25" customHeight="1" x14ac:dyDescent="0.25">
      <c r="A175" s="1"/>
      <c r="B175" s="109"/>
      <c r="C175" s="109"/>
      <c r="D175" s="109"/>
      <c r="E175" s="109"/>
      <c r="F175" s="110"/>
      <c r="G175" s="21" t="s">
        <v>5</v>
      </c>
      <c r="H175" s="21"/>
      <c r="I175" s="81" t="s">
        <v>0</v>
      </c>
      <c r="J175" s="16">
        <v>300</v>
      </c>
      <c r="K175" s="36">
        <v>6786000</v>
      </c>
      <c r="L175" s="36">
        <v>6786000</v>
      </c>
      <c r="M175" s="62"/>
    </row>
    <row r="176" spans="1:13" ht="64.5" customHeight="1" x14ac:dyDescent="0.25">
      <c r="A176" s="1"/>
      <c r="B176" s="119"/>
      <c r="C176" s="119"/>
      <c r="D176" s="119"/>
      <c r="E176" s="119"/>
      <c r="F176" s="120"/>
      <c r="G176" s="22" t="s">
        <v>212</v>
      </c>
      <c r="H176" s="21"/>
      <c r="I176" s="15" t="s">
        <v>213</v>
      </c>
      <c r="J176" s="16"/>
      <c r="K176" s="36">
        <f>SUM(K177)</f>
        <v>470959</v>
      </c>
      <c r="L176" s="36">
        <f>SUM(L177)</f>
        <v>470959</v>
      </c>
      <c r="M176" s="62"/>
    </row>
    <row r="177" spans="1:13" ht="33.75" customHeight="1" x14ac:dyDescent="0.25">
      <c r="A177" s="1"/>
      <c r="B177" s="119"/>
      <c r="C177" s="119"/>
      <c r="D177" s="119"/>
      <c r="E177" s="119"/>
      <c r="F177" s="120"/>
      <c r="G177" s="22" t="s">
        <v>5</v>
      </c>
      <c r="H177" s="21"/>
      <c r="I177" s="15" t="s">
        <v>0</v>
      </c>
      <c r="J177" s="16">
        <v>300</v>
      </c>
      <c r="K177" s="36">
        <v>470959</v>
      </c>
      <c r="L177" s="36">
        <v>470959</v>
      </c>
      <c r="M177" s="62"/>
    </row>
    <row r="178" spans="1:13" ht="64.5" customHeight="1" x14ac:dyDescent="0.25">
      <c r="A178" s="1"/>
      <c r="B178" s="53"/>
      <c r="C178" s="53"/>
      <c r="D178" s="53"/>
      <c r="E178" s="53"/>
      <c r="F178" s="54"/>
      <c r="G178" s="26" t="s">
        <v>129</v>
      </c>
      <c r="H178" s="26"/>
      <c r="I178" s="92" t="s">
        <v>130</v>
      </c>
      <c r="J178" s="33"/>
      <c r="K178" s="39">
        <f>SUM(K179)</f>
        <v>78028837</v>
      </c>
      <c r="L178" s="39">
        <f>SUM(L179)</f>
        <v>78028837</v>
      </c>
      <c r="M178" s="62"/>
    </row>
    <row r="179" spans="1:13" ht="111" customHeight="1" x14ac:dyDescent="0.25">
      <c r="A179" s="1"/>
      <c r="B179" s="53"/>
      <c r="C179" s="53"/>
      <c r="D179" s="53"/>
      <c r="E179" s="53"/>
      <c r="F179" s="54"/>
      <c r="G179" s="123" t="s">
        <v>131</v>
      </c>
      <c r="H179" s="64"/>
      <c r="I179" s="84" t="s">
        <v>132</v>
      </c>
      <c r="J179" s="16"/>
      <c r="K179" s="36">
        <f>SUM(K180)</f>
        <v>78028837</v>
      </c>
      <c r="L179" s="36">
        <f>SUM(L180)</f>
        <v>78028837</v>
      </c>
      <c r="M179" s="62"/>
    </row>
    <row r="180" spans="1:13" ht="51" customHeight="1" x14ac:dyDescent="0.25">
      <c r="A180" s="1"/>
      <c r="B180" s="53"/>
      <c r="C180" s="53"/>
      <c r="D180" s="53"/>
      <c r="E180" s="53"/>
      <c r="F180" s="54"/>
      <c r="G180" s="21" t="s">
        <v>4</v>
      </c>
      <c r="H180" s="21"/>
      <c r="I180" s="81"/>
      <c r="J180" s="16">
        <v>600</v>
      </c>
      <c r="K180" s="36">
        <v>78028837</v>
      </c>
      <c r="L180" s="36">
        <v>78028837</v>
      </c>
      <c r="M180" s="62"/>
    </row>
    <row r="181" spans="1:13" ht="63.75" customHeight="1" x14ac:dyDescent="0.25">
      <c r="A181" s="1"/>
      <c r="B181" s="53"/>
      <c r="C181" s="53"/>
      <c r="D181" s="53"/>
      <c r="E181" s="53"/>
      <c r="F181" s="54"/>
      <c r="G181" s="122" t="s">
        <v>133</v>
      </c>
      <c r="H181" s="57"/>
      <c r="I181" s="84" t="s">
        <v>134</v>
      </c>
      <c r="J181" s="16"/>
      <c r="K181" s="39">
        <f>SUM(K182)</f>
        <v>3689700</v>
      </c>
      <c r="L181" s="39">
        <f>SUM(L182)</f>
        <v>3689700</v>
      </c>
      <c r="M181" s="61"/>
    </row>
    <row r="182" spans="1:13" ht="35.25" customHeight="1" x14ac:dyDescent="0.25">
      <c r="A182" s="1"/>
      <c r="B182" s="164" t="s">
        <v>16</v>
      </c>
      <c r="C182" s="164"/>
      <c r="D182" s="164"/>
      <c r="E182" s="164"/>
      <c r="F182" s="165"/>
      <c r="G182" s="125" t="s">
        <v>135</v>
      </c>
      <c r="H182" s="65"/>
      <c r="I182" s="93" t="s">
        <v>136</v>
      </c>
      <c r="J182" s="16" t="s">
        <v>0</v>
      </c>
      <c r="K182" s="36">
        <f>SUM(K183:K184)</f>
        <v>3689700</v>
      </c>
      <c r="L182" s="36">
        <f>SUM(L183:L184)</f>
        <v>3689700</v>
      </c>
      <c r="M182" s="61"/>
    </row>
    <row r="183" spans="1:13" ht="35.25" customHeight="1" x14ac:dyDescent="0.25">
      <c r="A183" s="1"/>
      <c r="B183" s="144"/>
      <c r="C183" s="144"/>
      <c r="D183" s="144"/>
      <c r="E183" s="144"/>
      <c r="F183" s="145"/>
      <c r="G183" s="21" t="s">
        <v>2</v>
      </c>
      <c r="H183" s="21"/>
      <c r="I183" s="15"/>
      <c r="J183" s="16">
        <v>200</v>
      </c>
      <c r="K183" s="36">
        <v>54700</v>
      </c>
      <c r="L183" s="36">
        <v>54700</v>
      </c>
      <c r="M183" s="61"/>
    </row>
    <row r="184" spans="1:13" ht="31.5" customHeight="1" x14ac:dyDescent="0.25">
      <c r="A184" s="1"/>
      <c r="B184" s="166">
        <v>500</v>
      </c>
      <c r="C184" s="166"/>
      <c r="D184" s="166"/>
      <c r="E184" s="166"/>
      <c r="F184" s="167"/>
      <c r="G184" s="21" t="s">
        <v>5</v>
      </c>
      <c r="H184" s="21"/>
      <c r="I184" s="81" t="s">
        <v>0</v>
      </c>
      <c r="J184" s="16">
        <v>300</v>
      </c>
      <c r="K184" s="36">
        <v>3635000</v>
      </c>
      <c r="L184" s="36">
        <v>3635000</v>
      </c>
      <c r="M184" s="62"/>
    </row>
    <row r="185" spans="1:13" ht="66" customHeight="1" x14ac:dyDescent="0.25">
      <c r="A185" s="1"/>
      <c r="B185" s="72"/>
      <c r="C185" s="72"/>
      <c r="D185" s="72"/>
      <c r="E185" s="72"/>
      <c r="F185" s="73"/>
      <c r="G185" s="100" t="s">
        <v>188</v>
      </c>
      <c r="H185" s="30">
        <v>876</v>
      </c>
      <c r="I185" s="81"/>
      <c r="J185" s="16"/>
      <c r="K185" s="40">
        <f>SUM(K186+K191+K204)</f>
        <v>34745776</v>
      </c>
      <c r="L185" s="40">
        <f>SUM(L186+L191+L204)</f>
        <v>26378776</v>
      </c>
      <c r="M185" s="62"/>
    </row>
    <row r="186" spans="1:13" ht="49.5" customHeight="1" x14ac:dyDescent="0.25">
      <c r="A186" s="1"/>
      <c r="B186" s="72"/>
      <c r="C186" s="72"/>
      <c r="D186" s="72"/>
      <c r="E186" s="72"/>
      <c r="F186" s="73"/>
      <c r="G186" s="30" t="s">
        <v>242</v>
      </c>
      <c r="H186" s="30"/>
      <c r="I186" s="96" t="s">
        <v>62</v>
      </c>
      <c r="J186" s="101"/>
      <c r="K186" s="40">
        <f t="shared" ref="K186:L188" si="5">SUM(K187)</f>
        <v>2850000</v>
      </c>
      <c r="L186" s="40">
        <f t="shared" si="5"/>
        <v>1650000</v>
      </c>
      <c r="M186" s="62"/>
    </row>
    <row r="187" spans="1:13" ht="33.75" customHeight="1" x14ac:dyDescent="0.25">
      <c r="A187" s="1"/>
      <c r="B187" s="160" t="s">
        <v>15</v>
      </c>
      <c r="C187" s="160"/>
      <c r="D187" s="160"/>
      <c r="E187" s="160"/>
      <c r="F187" s="161"/>
      <c r="G187" s="26" t="s">
        <v>199</v>
      </c>
      <c r="H187" s="26"/>
      <c r="I187" s="104" t="s">
        <v>97</v>
      </c>
      <c r="J187" s="33" t="s">
        <v>0</v>
      </c>
      <c r="K187" s="39">
        <f t="shared" si="5"/>
        <v>2850000</v>
      </c>
      <c r="L187" s="39">
        <f t="shared" si="5"/>
        <v>1650000</v>
      </c>
      <c r="M187" s="61"/>
    </row>
    <row r="188" spans="1:13" ht="49.5" customHeight="1" x14ac:dyDescent="0.25">
      <c r="A188" s="1"/>
      <c r="B188" s="162" t="s">
        <v>14</v>
      </c>
      <c r="C188" s="162"/>
      <c r="D188" s="162"/>
      <c r="E188" s="162"/>
      <c r="F188" s="163"/>
      <c r="G188" s="26" t="s">
        <v>99</v>
      </c>
      <c r="H188" s="26"/>
      <c r="I188" s="106" t="s">
        <v>98</v>
      </c>
      <c r="J188" s="33"/>
      <c r="K188" s="39">
        <f t="shared" si="5"/>
        <v>2850000</v>
      </c>
      <c r="L188" s="39">
        <f t="shared" si="5"/>
        <v>1650000</v>
      </c>
      <c r="M188" s="61"/>
    </row>
    <row r="189" spans="1:13" ht="33" customHeight="1" x14ac:dyDescent="0.25">
      <c r="A189" s="1"/>
      <c r="B189" s="55"/>
      <c r="C189" s="55"/>
      <c r="D189" s="55"/>
      <c r="E189" s="55"/>
      <c r="F189" s="56"/>
      <c r="G189" s="20" t="s">
        <v>61</v>
      </c>
      <c r="H189" s="29"/>
      <c r="I189" s="102" t="s">
        <v>215</v>
      </c>
      <c r="J189" s="45"/>
      <c r="K189" s="36">
        <f>SUM(K190:K190)</f>
        <v>2850000</v>
      </c>
      <c r="L189" s="36">
        <f>SUM(L190:L190)</f>
        <v>1650000</v>
      </c>
      <c r="M189" s="61"/>
    </row>
    <row r="190" spans="1:13" ht="48.75" customHeight="1" x14ac:dyDescent="0.25">
      <c r="A190" s="1"/>
      <c r="B190" s="168" t="s">
        <v>13</v>
      </c>
      <c r="C190" s="168"/>
      <c r="D190" s="168"/>
      <c r="E190" s="168"/>
      <c r="F190" s="169"/>
      <c r="G190" s="21" t="s">
        <v>4</v>
      </c>
      <c r="H190" s="20"/>
      <c r="I190" s="15"/>
      <c r="J190" s="16">
        <v>600</v>
      </c>
      <c r="K190" s="36">
        <v>2850000</v>
      </c>
      <c r="L190" s="36">
        <v>1650000</v>
      </c>
      <c r="M190" s="61"/>
    </row>
    <row r="191" spans="1:13" ht="45.75" customHeight="1" x14ac:dyDescent="0.25">
      <c r="A191" s="1"/>
      <c r="B191" s="160" t="s">
        <v>12</v>
      </c>
      <c r="C191" s="160"/>
      <c r="D191" s="160"/>
      <c r="E191" s="160"/>
      <c r="F191" s="161"/>
      <c r="G191" s="124" t="s">
        <v>50</v>
      </c>
      <c r="H191" s="43"/>
      <c r="I191" s="95" t="s">
        <v>143</v>
      </c>
      <c r="J191" s="34" t="s">
        <v>0</v>
      </c>
      <c r="K191" s="40">
        <f>SUM(K192)</f>
        <v>30313776</v>
      </c>
      <c r="L191" s="40">
        <f>SUM(L192)</f>
        <v>23313776</v>
      </c>
      <c r="M191" s="60"/>
    </row>
    <row r="192" spans="1:13" ht="51" customHeight="1" x14ac:dyDescent="0.25">
      <c r="A192" s="1"/>
      <c r="B192" s="162" t="s">
        <v>11</v>
      </c>
      <c r="C192" s="162"/>
      <c r="D192" s="162"/>
      <c r="E192" s="162"/>
      <c r="F192" s="163"/>
      <c r="G192" s="121" t="s">
        <v>200</v>
      </c>
      <c r="H192" s="27"/>
      <c r="I192" s="86" t="s">
        <v>144</v>
      </c>
      <c r="J192" s="33" t="s">
        <v>0</v>
      </c>
      <c r="K192" s="39">
        <f>SUM(K193)</f>
        <v>30313776</v>
      </c>
      <c r="L192" s="39">
        <f>SUM(L193)</f>
        <v>23313776</v>
      </c>
      <c r="M192" s="61"/>
    </row>
    <row r="193" spans="1:13" ht="33.75" customHeight="1" x14ac:dyDescent="0.25">
      <c r="A193" s="1"/>
      <c r="B193" s="55"/>
      <c r="C193" s="55"/>
      <c r="D193" s="55"/>
      <c r="E193" s="55"/>
      <c r="F193" s="56"/>
      <c r="G193" s="121" t="s">
        <v>145</v>
      </c>
      <c r="H193" s="27"/>
      <c r="I193" s="86" t="s">
        <v>146</v>
      </c>
      <c r="J193" s="44"/>
      <c r="K193" s="39">
        <f>SUM(K194+K198+K200+K196+K202)</f>
        <v>30313776</v>
      </c>
      <c r="L193" s="39">
        <f>SUM(L194+L198+L200+L196+L202)</f>
        <v>23313776</v>
      </c>
      <c r="M193" s="61"/>
    </row>
    <row r="194" spans="1:13" ht="33" customHeight="1" x14ac:dyDescent="0.25">
      <c r="A194" s="1"/>
      <c r="B194" s="13"/>
      <c r="C194" s="13"/>
      <c r="D194" s="13"/>
      <c r="E194" s="13"/>
      <c r="F194" s="14"/>
      <c r="G194" s="21" t="s">
        <v>42</v>
      </c>
      <c r="H194" s="21"/>
      <c r="I194" s="28" t="s">
        <v>147</v>
      </c>
      <c r="J194" s="16"/>
      <c r="K194" s="36">
        <f>SUM(K195)</f>
        <v>9354000</v>
      </c>
      <c r="L194" s="36">
        <f>SUM(L195)</f>
        <v>7354000</v>
      </c>
      <c r="M194" s="62"/>
    </row>
    <row r="195" spans="1:13" ht="48" customHeight="1" x14ac:dyDescent="0.25">
      <c r="A195" s="1"/>
      <c r="B195" s="13"/>
      <c r="C195" s="13"/>
      <c r="D195" s="13"/>
      <c r="E195" s="13"/>
      <c r="F195" s="14"/>
      <c r="G195" s="21" t="s">
        <v>4</v>
      </c>
      <c r="H195" s="21"/>
      <c r="I195" s="81" t="s">
        <v>0</v>
      </c>
      <c r="J195" s="16">
        <v>600</v>
      </c>
      <c r="K195" s="36">
        <v>9354000</v>
      </c>
      <c r="L195" s="36">
        <v>7354000</v>
      </c>
      <c r="M195" s="62"/>
    </row>
    <row r="196" spans="1:13" ht="31.5" customHeight="1" x14ac:dyDescent="0.25">
      <c r="A196" s="1"/>
      <c r="B196" s="117"/>
      <c r="C196" s="117"/>
      <c r="D196" s="117"/>
      <c r="E196" s="117"/>
      <c r="F196" s="118"/>
      <c r="G196" s="21" t="s">
        <v>206</v>
      </c>
      <c r="H196" s="21"/>
      <c r="I196" s="81" t="s">
        <v>207</v>
      </c>
      <c r="J196" s="16"/>
      <c r="K196" s="36">
        <f>SUM(K197)</f>
        <v>2259000</v>
      </c>
      <c r="L196" s="36">
        <f>SUM(L197)</f>
        <v>1559000</v>
      </c>
      <c r="M196" s="62"/>
    </row>
    <row r="197" spans="1:13" ht="96.75" customHeight="1" x14ac:dyDescent="0.25">
      <c r="A197" s="1"/>
      <c r="B197" s="117"/>
      <c r="C197" s="117"/>
      <c r="D197" s="117"/>
      <c r="E197" s="117"/>
      <c r="F197" s="118"/>
      <c r="G197" s="21" t="s">
        <v>3</v>
      </c>
      <c r="H197" s="21"/>
      <c r="I197" s="81"/>
      <c r="J197" s="16">
        <v>100</v>
      </c>
      <c r="K197" s="36">
        <v>2259000</v>
      </c>
      <c r="L197" s="36">
        <v>1559000</v>
      </c>
      <c r="M197" s="62"/>
    </row>
    <row r="198" spans="1:13" ht="34.5" customHeight="1" x14ac:dyDescent="0.25">
      <c r="A198" s="1"/>
      <c r="B198" s="166">
        <v>800</v>
      </c>
      <c r="C198" s="166"/>
      <c r="D198" s="166"/>
      <c r="E198" s="166"/>
      <c r="F198" s="167"/>
      <c r="G198" s="21" t="s">
        <v>51</v>
      </c>
      <c r="H198" s="23"/>
      <c r="I198" s="78" t="s">
        <v>148</v>
      </c>
      <c r="J198" s="45"/>
      <c r="K198" s="36">
        <f>SUM(K199)</f>
        <v>3052000</v>
      </c>
      <c r="L198" s="36">
        <f>SUM(L199)</f>
        <v>1752000</v>
      </c>
      <c r="M198" s="62"/>
    </row>
    <row r="199" spans="1:13" ht="48.75" customHeight="1" x14ac:dyDescent="0.25">
      <c r="A199" s="1"/>
      <c r="B199" s="164" t="s">
        <v>10</v>
      </c>
      <c r="C199" s="164"/>
      <c r="D199" s="164"/>
      <c r="E199" s="164"/>
      <c r="F199" s="165"/>
      <c r="G199" s="21" t="s">
        <v>4</v>
      </c>
      <c r="H199" s="21"/>
      <c r="I199" s="81" t="s">
        <v>0</v>
      </c>
      <c r="J199" s="16">
        <v>600</v>
      </c>
      <c r="K199" s="36">
        <v>3052000</v>
      </c>
      <c r="L199" s="36">
        <v>1752000</v>
      </c>
      <c r="M199" s="62"/>
    </row>
    <row r="200" spans="1:13" ht="15.75" customHeight="1" x14ac:dyDescent="0.25">
      <c r="A200" s="1"/>
      <c r="B200" s="166">
        <v>300</v>
      </c>
      <c r="C200" s="166"/>
      <c r="D200" s="166"/>
      <c r="E200" s="166"/>
      <c r="F200" s="167"/>
      <c r="G200" s="125" t="s">
        <v>52</v>
      </c>
      <c r="H200" s="19"/>
      <c r="I200" s="28" t="s">
        <v>149</v>
      </c>
      <c r="J200" s="16"/>
      <c r="K200" s="36">
        <f>SUM(K201)</f>
        <v>9278000</v>
      </c>
      <c r="L200" s="36">
        <f>SUM(L201)</f>
        <v>6278000</v>
      </c>
      <c r="M200" s="62"/>
    </row>
    <row r="201" spans="1:13" ht="50.25" customHeight="1" x14ac:dyDescent="0.25">
      <c r="A201" s="1"/>
      <c r="B201" s="11"/>
      <c r="C201" s="11"/>
      <c r="D201" s="11"/>
      <c r="E201" s="11"/>
      <c r="F201" s="12"/>
      <c r="G201" s="21" t="s">
        <v>4</v>
      </c>
      <c r="H201" s="21"/>
      <c r="I201" s="81" t="s">
        <v>0</v>
      </c>
      <c r="J201" s="16">
        <v>600</v>
      </c>
      <c r="K201" s="36">
        <v>9278000</v>
      </c>
      <c r="L201" s="36">
        <v>6278000</v>
      </c>
      <c r="M201" s="62"/>
    </row>
    <row r="202" spans="1:13" ht="50.25" customHeight="1" x14ac:dyDescent="0.25">
      <c r="A202" s="1"/>
      <c r="B202" s="144"/>
      <c r="C202" s="144"/>
      <c r="D202" s="144"/>
      <c r="E202" s="144"/>
      <c r="F202" s="145"/>
      <c r="G202" s="19" t="s">
        <v>231</v>
      </c>
      <c r="H202" s="21"/>
      <c r="I202" s="15" t="s">
        <v>232</v>
      </c>
      <c r="J202" s="33"/>
      <c r="K202" s="36">
        <f>K203</f>
        <v>6370776</v>
      </c>
      <c r="L202" s="36">
        <f>L203</f>
        <v>6370776</v>
      </c>
      <c r="M202" s="62"/>
    </row>
    <row r="203" spans="1:13" ht="50.25" customHeight="1" x14ac:dyDescent="0.25">
      <c r="A203" s="1"/>
      <c r="B203" s="144"/>
      <c r="C203" s="144"/>
      <c r="D203" s="144"/>
      <c r="E203" s="144"/>
      <c r="F203" s="145"/>
      <c r="G203" s="21" t="s">
        <v>4</v>
      </c>
      <c r="H203" s="21"/>
      <c r="I203" s="15" t="s">
        <v>0</v>
      </c>
      <c r="J203" s="16">
        <v>600</v>
      </c>
      <c r="K203" s="36">
        <v>6370776</v>
      </c>
      <c r="L203" s="36">
        <v>6370776</v>
      </c>
      <c r="M203" s="62"/>
    </row>
    <row r="204" spans="1:13" ht="15.75" x14ac:dyDescent="0.25">
      <c r="A204" s="1"/>
      <c r="B204" s="160" t="s">
        <v>9</v>
      </c>
      <c r="C204" s="160"/>
      <c r="D204" s="160"/>
      <c r="E204" s="160"/>
      <c r="F204" s="161"/>
      <c r="G204" s="30" t="s">
        <v>7</v>
      </c>
      <c r="H204" s="30"/>
      <c r="I204" s="95" t="s">
        <v>168</v>
      </c>
      <c r="J204" s="34" t="s">
        <v>0</v>
      </c>
      <c r="K204" s="40">
        <f>SUM(K205)</f>
        <v>1582000</v>
      </c>
      <c r="L204" s="40">
        <f>SUM(L205)</f>
        <v>1415000</v>
      </c>
      <c r="M204" s="60"/>
    </row>
    <row r="205" spans="1:13" ht="16.5" customHeight="1" x14ac:dyDescent="0.25">
      <c r="A205" s="1"/>
      <c r="B205" s="162" t="s">
        <v>8</v>
      </c>
      <c r="C205" s="162"/>
      <c r="D205" s="162"/>
      <c r="E205" s="162"/>
      <c r="F205" s="163"/>
      <c r="G205" s="125" t="s">
        <v>6</v>
      </c>
      <c r="H205" s="19"/>
      <c r="I205" s="28" t="s">
        <v>171</v>
      </c>
      <c r="J205" s="33"/>
      <c r="K205" s="36">
        <f>SUM(K206:K206)</f>
        <v>1582000</v>
      </c>
      <c r="L205" s="36">
        <f>SUM(L206:L206)</f>
        <v>1415000</v>
      </c>
      <c r="M205" s="62"/>
    </row>
    <row r="206" spans="1:13" ht="96.75" customHeight="1" x14ac:dyDescent="0.25">
      <c r="A206" s="1"/>
      <c r="B206" s="68"/>
      <c r="C206" s="68"/>
      <c r="D206" s="68"/>
      <c r="E206" s="68"/>
      <c r="F206" s="69"/>
      <c r="G206" s="20" t="s">
        <v>3</v>
      </c>
      <c r="H206" s="20"/>
      <c r="I206" s="81" t="s">
        <v>0</v>
      </c>
      <c r="J206" s="16">
        <v>100</v>
      </c>
      <c r="K206" s="36">
        <v>1582000</v>
      </c>
      <c r="L206" s="36">
        <v>1415000</v>
      </c>
      <c r="M206" s="62"/>
    </row>
    <row r="207" spans="1:13" ht="15.75" x14ac:dyDescent="0.2">
      <c r="A207" s="6"/>
      <c r="B207" s="7"/>
      <c r="C207" s="7"/>
      <c r="D207" s="7"/>
      <c r="E207" s="7"/>
      <c r="F207" s="8"/>
      <c r="G207" s="30" t="s">
        <v>36</v>
      </c>
      <c r="H207" s="30"/>
      <c r="I207" s="81" t="s">
        <v>0</v>
      </c>
      <c r="J207" s="16"/>
      <c r="K207" s="40">
        <f>SUM(K8+K51+K55+K108+K128+K132+K185)</f>
        <v>886812061</v>
      </c>
      <c r="L207" s="40">
        <f>SUM(L8+L51+L55+L108+L128+L132+L185)</f>
        <v>797610319</v>
      </c>
      <c r="M207" s="60"/>
    </row>
    <row r="208" spans="1:13" ht="15.75" x14ac:dyDescent="0.2">
      <c r="G208" s="134" t="s">
        <v>217</v>
      </c>
      <c r="H208" s="136"/>
      <c r="I208" s="136"/>
      <c r="J208" s="137"/>
      <c r="K208" s="40">
        <v>5725514</v>
      </c>
      <c r="L208" s="40">
        <v>6949618</v>
      </c>
    </row>
    <row r="209" spans="7:12" ht="15.75" x14ac:dyDescent="0.25">
      <c r="G209" s="135" t="s">
        <v>218</v>
      </c>
      <c r="H209" s="136"/>
      <c r="I209" s="136"/>
      <c r="J209" s="137"/>
      <c r="K209" s="138">
        <f>SUM(K207:K208)</f>
        <v>892537575</v>
      </c>
      <c r="L209" s="139">
        <f>SUM(L207:L208)</f>
        <v>804559937</v>
      </c>
    </row>
  </sheetData>
  <mergeCells count="49">
    <mergeCell ref="B69:F69"/>
    <mergeCell ref="B59:F59"/>
    <mergeCell ref="B66:F66"/>
    <mergeCell ref="B60:F60"/>
    <mergeCell ref="B57:F57"/>
    <mergeCell ref="B68:F68"/>
    <mergeCell ref="B61:F61"/>
    <mergeCell ref="B62:F62"/>
    <mergeCell ref="B63:F63"/>
    <mergeCell ref="B64:F64"/>
    <mergeCell ref="B65:F65"/>
    <mergeCell ref="B67:F67"/>
    <mergeCell ref="I1:L1"/>
    <mergeCell ref="I3:L3"/>
    <mergeCell ref="B5:L5"/>
    <mergeCell ref="B56:F56"/>
    <mergeCell ref="G2:L2"/>
    <mergeCell ref="B157:F157"/>
    <mergeCell ref="B155:F155"/>
    <mergeCell ref="B152:F152"/>
    <mergeCell ref="B154:F154"/>
    <mergeCell ref="B143:F143"/>
    <mergeCell ref="B148:F148"/>
    <mergeCell ref="B144:F144"/>
    <mergeCell ref="B146:F146"/>
    <mergeCell ref="B147:F147"/>
    <mergeCell ref="B158:F158"/>
    <mergeCell ref="B133:F133"/>
    <mergeCell ref="B145:F145"/>
    <mergeCell ref="B190:F190"/>
    <mergeCell ref="B188:F188"/>
    <mergeCell ref="B187:F187"/>
    <mergeCell ref="B160:F160"/>
    <mergeCell ref="B167:F167"/>
    <mergeCell ref="B184:F184"/>
    <mergeCell ref="B182:F182"/>
    <mergeCell ref="B163:F163"/>
    <mergeCell ref="B161:F161"/>
    <mergeCell ref="B164:F164"/>
    <mergeCell ref="B134:F134"/>
    <mergeCell ref="B149:F149"/>
    <mergeCell ref="B141:F141"/>
    <mergeCell ref="B191:F191"/>
    <mergeCell ref="B204:F204"/>
    <mergeCell ref="B192:F192"/>
    <mergeCell ref="B205:F205"/>
    <mergeCell ref="B199:F199"/>
    <mergeCell ref="B198:F198"/>
    <mergeCell ref="B200:F20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2018-12-24T07:45:17Z</cp:lastPrinted>
  <dcterms:created xsi:type="dcterms:W3CDTF">2013-10-18T09:34:20Z</dcterms:created>
  <dcterms:modified xsi:type="dcterms:W3CDTF">2018-12-24T07:46:50Z</dcterms:modified>
</cp:coreProperties>
</file>