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90" windowWidth="11025" windowHeight="9810"/>
  </bookViews>
  <sheets>
    <sheet name="Приложение №5" sheetId="2" r:id="rId1"/>
  </sheets>
  <definedNames>
    <definedName name="_xlnm.Print_Titles" localSheetId="0">'Приложение №5'!$7:$7</definedName>
  </definedNames>
  <calcPr calcId="145621"/>
</workbook>
</file>

<file path=xl/calcChain.xml><?xml version="1.0" encoding="utf-8"?>
<calcChain xmlns="http://schemas.openxmlformats.org/spreadsheetml/2006/main">
  <c r="G330" i="2" l="1"/>
  <c r="G328" i="2"/>
  <c r="G326" i="2"/>
  <c r="G324" i="2"/>
  <c r="G322" i="2"/>
  <c r="G320" i="2"/>
  <c r="G318" i="2"/>
  <c r="G316" i="2"/>
  <c r="G314" i="2"/>
  <c r="G311" i="2"/>
  <c r="G309" i="2"/>
  <c r="G308" i="2"/>
  <c r="G306" i="2"/>
  <c r="G305" i="2"/>
  <c r="G303" i="2"/>
  <c r="G302" i="2"/>
  <c r="G300" i="2"/>
  <c r="G298" i="2"/>
  <c r="G296" i="2"/>
  <c r="G295" i="2"/>
  <c r="G294" i="2"/>
  <c r="G292" i="2"/>
  <c r="G291" i="2"/>
  <c r="G290" i="2"/>
  <c r="G288" i="2"/>
  <c r="G286" i="2"/>
  <c r="G284" i="2"/>
  <c r="G283" i="2"/>
  <c r="G282" i="2"/>
  <c r="G278" i="2"/>
  <c r="G276" i="2"/>
  <c r="G274" i="2"/>
  <c r="G271" i="2"/>
  <c r="G269" i="2"/>
  <c r="G266" i="2"/>
  <c r="G264" i="2"/>
  <c r="G260" i="2"/>
  <c r="G256" i="2"/>
  <c r="G253" i="2"/>
  <c r="G250" i="2"/>
  <c r="G248" i="2"/>
  <c r="G244" i="2"/>
  <c r="G242" i="2"/>
  <c r="G239" i="2"/>
  <c r="G238" i="2"/>
  <c r="G236" i="2"/>
  <c r="G234" i="2"/>
  <c r="G230" i="2"/>
  <c r="G226" i="2"/>
  <c r="G222" i="2"/>
  <c r="G219" i="2"/>
  <c r="G216" i="2"/>
  <c r="G214" i="2"/>
  <c r="G212" i="2"/>
  <c r="G208" i="2"/>
  <c r="G206" i="2"/>
  <c r="G203" i="2"/>
  <c r="G201" i="2"/>
  <c r="G198" i="2"/>
  <c r="G196" i="2"/>
  <c r="G192" i="2"/>
  <c r="G190" i="2"/>
  <c r="G188" i="2"/>
  <c r="G186" i="2"/>
  <c r="G184" i="2"/>
  <c r="G180" i="2"/>
  <c r="G176" i="2"/>
  <c r="G173" i="2"/>
  <c r="G171" i="2"/>
  <c r="G170" i="2"/>
  <c r="G167" i="2"/>
  <c r="G165" i="2"/>
  <c r="G164" i="2"/>
  <c r="G162" i="2"/>
  <c r="G160" i="2"/>
  <c r="G156" i="2"/>
  <c r="G155" i="2"/>
  <c r="G154" i="2"/>
  <c r="G152" i="2"/>
  <c r="G148" i="2"/>
  <c r="G147" i="2"/>
  <c r="G144" i="2"/>
  <c r="G142" i="2"/>
  <c r="G138" i="2"/>
  <c r="G135" i="2"/>
  <c r="G134" i="2"/>
  <c r="G131" i="2"/>
  <c r="G129" i="2"/>
  <c r="G128" i="2"/>
  <c r="G126" i="2"/>
  <c r="G125" i="2"/>
  <c r="G123" i="2"/>
  <c r="G122" i="2"/>
  <c r="G121" i="2"/>
  <c r="G119" i="2"/>
  <c r="G118" i="2"/>
  <c r="G116" i="2"/>
  <c r="G114" i="2"/>
  <c r="G113" i="2"/>
  <c r="G111" i="2"/>
  <c r="G110" i="2"/>
  <c r="G108" i="2"/>
  <c r="G106" i="2"/>
  <c r="G105" i="2"/>
  <c r="G103" i="2"/>
  <c r="G102" i="2"/>
  <c r="G100" i="2"/>
  <c r="G98" i="2"/>
  <c r="G96" i="2"/>
  <c r="G94" i="2"/>
  <c r="G93" i="2"/>
  <c r="G91" i="2"/>
  <c r="G90" i="2"/>
  <c r="G88" i="2"/>
  <c r="G87" i="2"/>
  <c r="G85" i="2"/>
  <c r="G83" i="2"/>
  <c r="G82" i="2"/>
  <c r="G80" i="2"/>
  <c r="G79" i="2"/>
  <c r="G77" i="2"/>
  <c r="G73" i="2"/>
  <c r="G71" i="2"/>
  <c r="G70" i="2"/>
  <c r="G67" i="2"/>
  <c r="G65" i="2"/>
  <c r="G64" i="2"/>
  <c r="G61" i="2"/>
  <c r="G59" i="2"/>
  <c r="G57" i="2"/>
  <c r="G56" i="2"/>
  <c r="G54" i="2"/>
  <c r="G52" i="2"/>
  <c r="G51" i="2"/>
  <c r="G49" i="2"/>
  <c r="G47" i="2"/>
  <c r="G45" i="2"/>
  <c r="G43" i="2"/>
  <c r="G42" i="2"/>
  <c r="G40" i="2"/>
  <c r="G38" i="2"/>
  <c r="G37" i="2"/>
  <c r="G35" i="2"/>
  <c r="G33" i="2"/>
  <c r="G31" i="2"/>
  <c r="G30" i="2"/>
  <c r="G29" i="2"/>
  <c r="G27" i="2"/>
  <c r="G26" i="2"/>
  <c r="G24" i="2"/>
  <c r="G22" i="2"/>
  <c r="G21" i="2"/>
  <c r="G20" i="2"/>
  <c r="G19" i="2"/>
  <c r="G17" i="2"/>
  <c r="G15" i="2"/>
  <c r="G14" i="2"/>
  <c r="G12" i="2"/>
  <c r="G11" i="2"/>
  <c r="F277" i="2" l="1"/>
  <c r="E277" i="2"/>
  <c r="G277" i="2" l="1"/>
  <c r="F235" i="2"/>
  <c r="F215" i="2"/>
  <c r="E215" i="2"/>
  <c r="F213" i="2"/>
  <c r="E213" i="2"/>
  <c r="F207" i="2"/>
  <c r="G207" i="2" s="1"/>
  <c r="E207" i="2"/>
  <c r="G215" i="2" l="1"/>
  <c r="G213" i="2"/>
  <c r="F172" i="2"/>
  <c r="G172" i="2" s="1"/>
  <c r="E172" i="2"/>
  <c r="F133" i="2"/>
  <c r="E133" i="2"/>
  <c r="F95" i="2"/>
  <c r="F89" i="2"/>
  <c r="F25" i="2"/>
  <c r="F23" i="2"/>
  <c r="G133" i="2" l="1"/>
  <c r="F329" i="2"/>
  <c r="F327" i="2"/>
  <c r="F325" i="2"/>
  <c r="F323" i="2"/>
  <c r="F321" i="2"/>
  <c r="F319" i="2"/>
  <c r="F317" i="2"/>
  <c r="F315" i="2"/>
  <c r="F313" i="2"/>
  <c r="F310" i="2"/>
  <c r="F307" i="2"/>
  <c r="F304" i="2"/>
  <c r="F301" i="2"/>
  <c r="F299" i="2"/>
  <c r="F297" i="2"/>
  <c r="F293" i="2"/>
  <c r="F289" i="2"/>
  <c r="F287" i="2"/>
  <c r="F285" i="2"/>
  <c r="F281" i="2"/>
  <c r="F275" i="2"/>
  <c r="F273" i="2"/>
  <c r="F270" i="2"/>
  <c r="F268" i="2"/>
  <c r="F265" i="2"/>
  <c r="F263" i="2"/>
  <c r="F259" i="2"/>
  <c r="F255" i="2"/>
  <c r="F252" i="2"/>
  <c r="F249" i="2"/>
  <c r="F247" i="2"/>
  <c r="F243" i="2"/>
  <c r="F241" i="2"/>
  <c r="F237" i="2"/>
  <c r="F233" i="2"/>
  <c r="F229" i="2"/>
  <c r="F225" i="2"/>
  <c r="F221" i="2"/>
  <c r="F218" i="2"/>
  <c r="F211" i="2"/>
  <c r="F205" i="2"/>
  <c r="F202" i="2"/>
  <c r="F200" i="2"/>
  <c r="F197" i="2"/>
  <c r="F195" i="2"/>
  <c r="F191" i="2"/>
  <c r="F189" i="2"/>
  <c r="F187" i="2"/>
  <c r="F185" i="2"/>
  <c r="F183" i="2"/>
  <c r="F179" i="2"/>
  <c r="F175" i="2"/>
  <c r="F169" i="2"/>
  <c r="F166" i="2"/>
  <c r="F163" i="2"/>
  <c r="F161" i="2"/>
  <c r="F159" i="2"/>
  <c r="F153" i="2"/>
  <c r="F151" i="2"/>
  <c r="F146" i="2"/>
  <c r="F143" i="2"/>
  <c r="F141" i="2"/>
  <c r="F137" i="2"/>
  <c r="F132" i="2"/>
  <c r="F130" i="2"/>
  <c r="F127" i="2"/>
  <c r="F124" i="2"/>
  <c r="F120" i="2"/>
  <c r="F117" i="2"/>
  <c r="F115" i="2"/>
  <c r="F112" i="2"/>
  <c r="F109" i="2"/>
  <c r="F107" i="2"/>
  <c r="F104" i="2"/>
  <c r="F101" i="2"/>
  <c r="F99" i="2"/>
  <c r="F97" i="2"/>
  <c r="F92" i="2"/>
  <c r="F86" i="2"/>
  <c r="F84" i="2"/>
  <c r="F81" i="2"/>
  <c r="F78" i="2"/>
  <c r="F76" i="2"/>
  <c r="F72" i="2"/>
  <c r="F69" i="2"/>
  <c r="F66" i="2"/>
  <c r="F63" i="2"/>
  <c r="F60" i="2"/>
  <c r="F58" i="2"/>
  <c r="F55" i="2"/>
  <c r="F53" i="2"/>
  <c r="F50" i="2"/>
  <c r="F48" i="2"/>
  <c r="F46" i="2"/>
  <c r="F44" i="2"/>
  <c r="F41" i="2"/>
  <c r="F39" i="2"/>
  <c r="F36" i="2"/>
  <c r="F34" i="2"/>
  <c r="F32" i="2"/>
  <c r="F28" i="2"/>
  <c r="F18" i="2"/>
  <c r="F16" i="2"/>
  <c r="F13" i="2"/>
  <c r="F10" i="2"/>
  <c r="F136" i="2" l="1"/>
  <c r="F178" i="2"/>
  <c r="F217" i="2"/>
  <c r="F258" i="2"/>
  <c r="F220" i="2"/>
  <c r="F168" i="2"/>
  <c r="F204" i="2"/>
  <c r="F224" i="2"/>
  <c r="F251" i="2"/>
  <c r="F145" i="2"/>
  <c r="F174" i="2"/>
  <c r="F210" i="2"/>
  <c r="F228" i="2"/>
  <c r="F254" i="2"/>
  <c r="F272" i="2"/>
  <c r="F68" i="2"/>
  <c r="F158" i="2"/>
  <c r="F280" i="2"/>
  <c r="F150" i="2"/>
  <c r="F62" i="2"/>
  <c r="F140" i="2"/>
  <c r="F75" i="2"/>
  <c r="F9" i="2"/>
  <c r="F199" i="2"/>
  <c r="F232" i="2"/>
  <c r="F194" i="2"/>
  <c r="F246" i="2"/>
  <c r="F312" i="2"/>
  <c r="F182" i="2"/>
  <c r="F267" i="2"/>
  <c r="F262" i="2"/>
  <c r="F157" i="2"/>
  <c r="F240" i="2"/>
  <c r="E285" i="2"/>
  <c r="G285" i="2" s="1"/>
  <c r="E25" i="2"/>
  <c r="G25" i="2" s="1"/>
  <c r="E10" i="2"/>
  <c r="G10" i="2" s="1"/>
  <c r="E323" i="2"/>
  <c r="G323" i="2" s="1"/>
  <c r="E317" i="2"/>
  <c r="G317" i="2" s="1"/>
  <c r="E315" i="2"/>
  <c r="G315" i="2" s="1"/>
  <c r="E304" i="2"/>
  <c r="G304" i="2" s="1"/>
  <c r="E200" i="2"/>
  <c r="G200" i="2" s="1"/>
  <c r="E191" i="2"/>
  <c r="G191" i="2" s="1"/>
  <c r="E187" i="2"/>
  <c r="G187" i="2" s="1"/>
  <c r="E169" i="2"/>
  <c r="G169" i="2" s="1"/>
  <c r="E146" i="2"/>
  <c r="G146" i="2" s="1"/>
  <c r="E107" i="2"/>
  <c r="G107" i="2" s="1"/>
  <c r="F74" i="2" l="1"/>
  <c r="F149" i="2"/>
  <c r="F279" i="2"/>
  <c r="F181" i="2"/>
  <c r="F139" i="2"/>
  <c r="F245" i="2"/>
  <c r="F209" i="2"/>
  <c r="F227" i="2"/>
  <c r="F223" i="2"/>
  <c r="F257" i="2"/>
  <c r="F177" i="2"/>
  <c r="F193" i="2"/>
  <c r="F231" i="2"/>
  <c r="F8" i="2"/>
  <c r="F261" i="2"/>
  <c r="E69" i="2"/>
  <c r="G69" i="2" s="1"/>
  <c r="E23" i="2"/>
  <c r="G23" i="2" s="1"/>
  <c r="F331" i="2" l="1"/>
  <c r="E329" i="2"/>
  <c r="G329" i="2" s="1"/>
  <c r="E327" i="2"/>
  <c r="G327" i="2" s="1"/>
  <c r="E325" i="2"/>
  <c r="G325" i="2" s="1"/>
  <c r="E28" i="2" l="1"/>
  <c r="G28" i="2" s="1"/>
  <c r="E319" i="2"/>
  <c r="G319" i="2" s="1"/>
  <c r="E255" i="2"/>
  <c r="E252" i="2"/>
  <c r="E249" i="2"/>
  <c r="G249" i="2" s="1"/>
  <c r="E235" i="2"/>
  <c r="G235" i="2" s="1"/>
  <c r="E254" i="2" l="1"/>
  <c r="G254" i="2" s="1"/>
  <c r="G255" i="2"/>
  <c r="E251" i="2"/>
  <c r="G251" i="2" s="1"/>
  <c r="G252" i="2"/>
  <c r="E117" i="2"/>
  <c r="G117" i="2" s="1"/>
  <c r="E112" i="2"/>
  <c r="G112" i="2" s="1"/>
  <c r="E109" i="2"/>
  <c r="G109" i="2" s="1"/>
  <c r="E104" i="2"/>
  <c r="G104" i="2" s="1"/>
  <c r="E101" i="2"/>
  <c r="G101" i="2" s="1"/>
  <c r="E92" i="2"/>
  <c r="G92" i="2" s="1"/>
  <c r="E89" i="2"/>
  <c r="G89" i="2" s="1"/>
  <c r="E86" i="2"/>
  <c r="G86" i="2" s="1"/>
  <c r="E84" i="2"/>
  <c r="G84" i="2" s="1"/>
  <c r="E78" i="2"/>
  <c r="G78" i="2" s="1"/>
  <c r="E60" i="2"/>
  <c r="G60" i="2" s="1"/>
  <c r="E41" i="2"/>
  <c r="G41" i="2" s="1"/>
  <c r="E36" i="2"/>
  <c r="G36" i="2" s="1"/>
  <c r="E13" i="2"/>
  <c r="G13" i="2" s="1"/>
  <c r="E321" i="2"/>
  <c r="G321" i="2" s="1"/>
  <c r="E202" i="2"/>
  <c r="E313" i="2"/>
  <c r="G313" i="2" s="1"/>
  <c r="E310" i="2"/>
  <c r="G310" i="2" s="1"/>
  <c r="E307" i="2"/>
  <c r="G307" i="2" s="1"/>
  <c r="E301" i="2"/>
  <c r="G301" i="2" s="1"/>
  <c r="E299" i="2"/>
  <c r="G299" i="2" s="1"/>
  <c r="E275" i="2"/>
  <c r="G275" i="2" s="1"/>
  <c r="E243" i="2"/>
  <c r="G243" i="2" s="1"/>
  <c r="E237" i="2"/>
  <c r="G237" i="2" s="1"/>
  <c r="E189" i="2"/>
  <c r="G189" i="2" s="1"/>
  <c r="E143" i="2"/>
  <c r="G143" i="2" s="1"/>
  <c r="E130" i="2"/>
  <c r="G130" i="2" s="1"/>
  <c r="E127" i="2"/>
  <c r="G127" i="2" s="1"/>
  <c r="E124" i="2"/>
  <c r="G124" i="2" s="1"/>
  <c r="E120" i="2"/>
  <c r="G120" i="2" s="1"/>
  <c r="E115" i="2"/>
  <c r="G115" i="2" s="1"/>
  <c r="E99" i="2"/>
  <c r="G99" i="2" s="1"/>
  <c r="E97" i="2"/>
  <c r="G97" i="2" s="1"/>
  <c r="E95" i="2"/>
  <c r="G95" i="2" s="1"/>
  <c r="E72" i="2"/>
  <c r="G72" i="2" s="1"/>
  <c r="E66" i="2"/>
  <c r="G66" i="2" s="1"/>
  <c r="E58" i="2"/>
  <c r="G58" i="2" s="1"/>
  <c r="E55" i="2"/>
  <c r="G55" i="2" s="1"/>
  <c r="E53" i="2"/>
  <c r="G53" i="2" s="1"/>
  <c r="E50" i="2"/>
  <c r="G50" i="2" s="1"/>
  <c r="E48" i="2"/>
  <c r="G48" i="2" s="1"/>
  <c r="E46" i="2"/>
  <c r="G46" i="2" s="1"/>
  <c r="E44" i="2"/>
  <c r="G44" i="2" s="1"/>
  <c r="E39" i="2"/>
  <c r="G39" i="2" s="1"/>
  <c r="E34" i="2"/>
  <c r="G34" i="2" s="1"/>
  <c r="E32" i="2"/>
  <c r="G32" i="2" s="1"/>
  <c r="E205" i="2"/>
  <c r="E199" i="2" l="1"/>
  <c r="G199" i="2" s="1"/>
  <c r="G202" i="2"/>
  <c r="E204" i="2"/>
  <c r="G204" i="2" s="1"/>
  <c r="G205" i="2"/>
  <c r="E312" i="2"/>
  <c r="G312" i="2" s="1"/>
  <c r="E197" i="2"/>
  <c r="G197" i="2" s="1"/>
  <c r="E233" i="2" l="1"/>
  <c r="E175" i="2"/>
  <c r="G175" i="2" s="1"/>
  <c r="E195" i="2"/>
  <c r="E194" i="2" l="1"/>
  <c r="G195" i="2"/>
  <c r="E232" i="2"/>
  <c r="G232" i="2" s="1"/>
  <c r="G233" i="2"/>
  <c r="E179" i="2"/>
  <c r="G179" i="2" s="1"/>
  <c r="E141" i="2"/>
  <c r="G141" i="2" s="1"/>
  <c r="E289" i="2"/>
  <c r="G289" i="2" s="1"/>
  <c r="E81" i="2"/>
  <c r="G81" i="2" s="1"/>
  <c r="E297" i="2"/>
  <c r="G297" i="2" s="1"/>
  <c r="E293" i="2"/>
  <c r="G293" i="2" s="1"/>
  <c r="E265" i="2"/>
  <c r="G265" i="2" s="1"/>
  <c r="E168" i="2"/>
  <c r="G168" i="2" s="1"/>
  <c r="E163" i="2"/>
  <c r="G163" i="2" s="1"/>
  <c r="E145" i="2"/>
  <c r="G145" i="2" s="1"/>
  <c r="E18" i="2"/>
  <c r="G18" i="2" s="1"/>
  <c r="E193" i="2" l="1"/>
  <c r="G193" i="2" s="1"/>
  <c r="G194" i="2"/>
  <c r="E281" i="2"/>
  <c r="G281" i="2" s="1"/>
  <c r="E287" i="2"/>
  <c r="G287" i="2" s="1"/>
  <c r="E268" i="2"/>
  <c r="G268" i="2" s="1"/>
  <c r="E273" i="2"/>
  <c r="E270" i="2"/>
  <c r="G270" i="2" s="1"/>
  <c r="E263" i="2"/>
  <c r="E259" i="2"/>
  <c r="E247" i="2"/>
  <c r="E241" i="2"/>
  <c r="E229" i="2"/>
  <c r="E225" i="2"/>
  <c r="E221" i="2"/>
  <c r="E218" i="2"/>
  <c r="E211" i="2"/>
  <c r="E185" i="2"/>
  <c r="G185" i="2" s="1"/>
  <c r="E183" i="2"/>
  <c r="G183" i="2" s="1"/>
  <c r="E178" i="2"/>
  <c r="E174" i="2"/>
  <c r="G174" i="2" s="1"/>
  <c r="E153" i="2"/>
  <c r="G153" i="2" s="1"/>
  <c r="E166" i="2"/>
  <c r="G166" i="2" s="1"/>
  <c r="E161" i="2"/>
  <c r="G161" i="2" s="1"/>
  <c r="E159" i="2"/>
  <c r="G159" i="2" s="1"/>
  <c r="E151" i="2"/>
  <c r="G151" i="2" s="1"/>
  <c r="E132" i="2"/>
  <c r="G132" i="2" s="1"/>
  <c r="E137" i="2"/>
  <c r="E76" i="2"/>
  <c r="E63" i="2"/>
  <c r="G63" i="2" s="1"/>
  <c r="E16" i="2"/>
  <c r="G16" i="2" s="1"/>
  <c r="E75" i="2" l="1"/>
  <c r="G75" i="2" s="1"/>
  <c r="G76" i="2"/>
  <c r="E210" i="2"/>
  <c r="G210" i="2" s="1"/>
  <c r="G211" i="2"/>
  <c r="E228" i="2"/>
  <c r="G229" i="2"/>
  <c r="E262" i="2"/>
  <c r="G262" i="2" s="1"/>
  <c r="G263" i="2"/>
  <c r="E136" i="2"/>
  <c r="G136" i="2" s="1"/>
  <c r="G137" i="2"/>
  <c r="E177" i="2"/>
  <c r="G177" i="2" s="1"/>
  <c r="G178" i="2"/>
  <c r="E217" i="2"/>
  <c r="G217" i="2" s="1"/>
  <c r="G218" i="2"/>
  <c r="E240" i="2"/>
  <c r="G240" i="2" s="1"/>
  <c r="G241" i="2"/>
  <c r="E220" i="2"/>
  <c r="G220" i="2" s="1"/>
  <c r="G221" i="2"/>
  <c r="E246" i="2"/>
  <c r="G247" i="2"/>
  <c r="E272" i="2"/>
  <c r="G272" i="2" s="1"/>
  <c r="G273" i="2"/>
  <c r="E224" i="2"/>
  <c r="G225" i="2"/>
  <c r="E258" i="2"/>
  <c r="G258" i="2" s="1"/>
  <c r="G259" i="2"/>
  <c r="E158" i="2"/>
  <c r="E280" i="2"/>
  <c r="E182" i="2"/>
  <c r="E9" i="2"/>
  <c r="G9" i="2" s="1"/>
  <c r="E62" i="2"/>
  <c r="G62" i="2" s="1"/>
  <c r="E68" i="2"/>
  <c r="G68" i="2" s="1"/>
  <c r="E267" i="2"/>
  <c r="G267" i="2" s="1"/>
  <c r="E150" i="2"/>
  <c r="E140" i="2"/>
  <c r="E257" i="2"/>
  <c r="G257" i="2" s="1"/>
  <c r="E209" i="2"/>
  <c r="G209" i="2" s="1"/>
  <c r="E74" i="2"/>
  <c r="G74" i="2" s="1"/>
  <c r="E139" i="2" l="1"/>
  <c r="G139" i="2" s="1"/>
  <c r="G140" i="2"/>
  <c r="E149" i="2"/>
  <c r="G149" i="2" s="1"/>
  <c r="G150" i="2"/>
  <c r="E279" i="2"/>
  <c r="G279" i="2" s="1"/>
  <c r="G280" i="2"/>
  <c r="E157" i="2"/>
  <c r="G157" i="2" s="1"/>
  <c r="G158" i="2"/>
  <c r="E223" i="2"/>
  <c r="G223" i="2" s="1"/>
  <c r="G224" i="2"/>
  <c r="E245" i="2"/>
  <c r="G245" i="2" s="1"/>
  <c r="G246" i="2"/>
  <c r="E181" i="2"/>
  <c r="G181" i="2" s="1"/>
  <c r="G182" i="2"/>
  <c r="E227" i="2"/>
  <c r="G227" i="2" s="1"/>
  <c r="G228" i="2"/>
  <c r="E231" i="2"/>
  <c r="G231" i="2" s="1"/>
  <c r="E261" i="2"/>
  <c r="G261" i="2" s="1"/>
  <c r="E8" i="2"/>
  <c r="G8" i="2" s="1"/>
  <c r="E331" i="2" l="1"/>
  <c r="G331" i="2" s="1"/>
</calcChain>
</file>

<file path=xl/sharedStrings.xml><?xml version="1.0" encoding="utf-8"?>
<sst xmlns="http://schemas.openxmlformats.org/spreadsheetml/2006/main" count="699" uniqueCount="342">
  <si>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</si>
  <si>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</si>
  <si>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</si>
  <si>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</si>
  <si>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</si>
  <si>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</si>
  <si>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</si>
  <si>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</si>
  <si>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</si>
  <si>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</si>
  <si>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</si>
  <si>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</si>
  <si>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</si>
  <si>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</si>
  <si>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</si>
  <si>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36.3.0000</t>
  </si>
  <si>
    <t>36.2.0000</t>
  </si>
  <si>
    <t>36.1.0000</t>
  </si>
  <si>
    <t>36.0.0000</t>
  </si>
  <si>
    <t>30.1.0000</t>
  </si>
  <si>
    <t>30.0.0000</t>
  </si>
  <si>
    <t>25.1.0000</t>
  </si>
  <si>
    <t>25.0.0000</t>
  </si>
  <si>
    <t>24.2.0000</t>
  </si>
  <si>
    <t>24.1.7244</t>
  </si>
  <si>
    <t>24.1.0000</t>
  </si>
  <si>
    <t>24.0.0000</t>
  </si>
  <si>
    <t>23.0.0000</t>
  </si>
  <si>
    <t>21.1.0000</t>
  </si>
  <si>
    <t>21.0.0000</t>
  </si>
  <si>
    <t>15.2.0000</t>
  </si>
  <si>
    <t>15.1.0000</t>
  </si>
  <si>
    <t>15.0.0000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</si>
  <si>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</si>
  <si>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</si>
  <si>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</si>
  <si>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13.1.0000</t>
  </si>
  <si>
    <t>13.0.0000</t>
  </si>
  <si>
    <t>12.1.0000</t>
  </si>
  <si>
    <t>12.0.0000</t>
  </si>
  <si>
    <t>11.3.0000</t>
  </si>
  <si>
    <t>11.1.0000</t>
  </si>
  <si>
    <t>11.0.0000</t>
  </si>
  <si>
    <t>10.1.0000</t>
  </si>
  <si>
    <t>10.0.0000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</si>
  <si>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</si>
  <si>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08.3.0000</t>
  </si>
  <si>
    <t>08.1.0000</t>
  </si>
  <si>
    <t>08.0.0000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</si>
  <si>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</si>
  <si>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укрепление института семьи, повышение качества жизни  семей с несовершеннолетними детьми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</si>
  <si>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</si>
  <si>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</si>
  <si>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03.1.7089</t>
  </si>
  <si>
    <t>Субвенция на оказание социальной помощи отдельным категориям граждан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</si>
  <si>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</si>
  <si>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</si>
  <si>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03.1.7086</t>
  </si>
  <si>
    <t>Субвенция на денежные выплаты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</si>
  <si>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</si>
  <si>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</si>
  <si>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</si>
  <si>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</si>
  <si>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</si>
  <si>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</si>
  <si>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</si>
  <si>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03.1.7074</t>
  </si>
  <si>
    <t>Субвенция на предоставление гражданам субсидий на оплату жилого помещения и коммунальных услуг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</si>
  <si>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</si>
  <si>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</si>
  <si>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</si>
  <si>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</si>
  <si>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</si>
  <si>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</si>
  <si>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</si>
  <si>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</si>
  <si>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</si>
  <si>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</si>
  <si>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03.1.0000</t>
  </si>
  <si>
    <t>03.0.0000</t>
  </si>
  <si>
    <t xml:space="preserve">Мероприятия по патриотическому воспитанию граждан </t>
  </si>
  <si>
    <t>Субсидия на оказание (выполнение) муниципальными учреждениями услуг (работ) в сфере молодежной политики</t>
  </si>
  <si>
    <t>02.4.0000</t>
  </si>
  <si>
    <t>02.3.0000</t>
  </si>
  <si>
    <t>02.1.7055</t>
  </si>
  <si>
    <t xml:space="preserve">Субвенция на обеспечение деятельности органов опеки и попечительства 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</si>
  <si>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</si>
  <si>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</si>
  <si>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02.1.7052</t>
  </si>
  <si>
    <t>Субвенция на организацию образовательного процесса в образовательных учреждениях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</si>
  <si>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</si>
  <si>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</si>
  <si>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02.1.7050</t>
  </si>
  <si>
    <t>Субвенция на государственную поддержку опеки и попечительства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</si>
  <si>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</si>
  <si>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</si>
  <si>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</si>
  <si>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компенсацию расходов на содержание ребенка в дошкольной образовательной организации</t>
  </si>
  <si>
    <t>02.1.0000</t>
  </si>
  <si>
    <t>02.0.0000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</si>
  <si>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</si>
  <si>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</si>
  <si>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</si>
  <si>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</si>
  <si>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</si>
  <si>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</si>
  <si>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</si>
  <si>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</si>
  <si>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</si>
  <si>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</si>
  <si>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</si>
  <si>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</si>
  <si>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</si>
  <si>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</si>
  <si>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</si>
  <si>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</si>
  <si>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</si>
  <si>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</si>
  <si>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</si>
  <si>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</si>
  <si>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</si>
  <si>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</si>
  <si>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</si>
  <si>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</si>
  <si>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</si>
  <si>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</si>
  <si>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</si>
  <si>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</si>
  <si>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Мероприятия на реализацию муниципальной целевой программы «Молодежь»</t>
  </si>
  <si>
    <t>02.3.1221</t>
  </si>
  <si>
    <t>Расходы на проведение мероприятий по патриотическому воспитанию граждан</t>
  </si>
  <si>
    <t>02.4.1214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</si>
  <si>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</si>
  <si>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</si>
  <si>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</si>
  <si>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</si>
  <si>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</si>
  <si>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</si>
  <si>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</si>
  <si>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03.1.7097</t>
  </si>
  <si>
    <t>02.3.7065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</si>
  <si>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</si>
  <si>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</si>
  <si>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</si>
  <si>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</si>
  <si>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</si>
  <si>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</si>
  <si>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</si>
  <si>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</si>
  <si>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</si>
  <si>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</si>
  <si>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</si>
  <si>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</si>
  <si>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</si>
  <si>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11.2.0000</t>
  </si>
  <si>
    <t>11.2.1225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</si>
  <si>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</si>
  <si>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</si>
  <si>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</si>
  <si>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</si>
  <si>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</si>
  <si>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</si>
  <si>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</si>
  <si>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</si>
  <si>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</si>
  <si>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</si>
  <si>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</si>
  <si>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</si>
  <si>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</si>
  <si>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</si>
  <si>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</si>
  <si>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</si>
  <si>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</si>
  <si>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</si>
  <si>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</si>
  <si>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</si>
  <si>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</si>
  <si>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</si>
  <si>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</si>
  <si>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</si>
  <si>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</si>
  <si>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</si>
  <si>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</si>
  <si>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</si>
  <si>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</si>
  <si>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</si>
  <si>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</si>
  <si>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</si>
  <si>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</si>
  <si>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</si>
  <si>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</si>
  <si>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</si>
  <si>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</si>
  <si>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</si>
  <si>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</si>
  <si>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</si>
  <si>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</si>
  <si>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</si>
  <si>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</si>
  <si>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</si>
  <si>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</si>
  <si>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</si>
  <si>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</si>
  <si>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</si>
  <si>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</si>
  <si>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</si>
  <si>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</si>
  <si>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</si>
  <si>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</si>
  <si>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</si>
  <si>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</si>
  <si>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</si>
  <si>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</si>
  <si>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</si>
  <si>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</si>
  <si>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03.2.0000</t>
  </si>
  <si>
    <t>03.2.1024</t>
  </si>
  <si>
    <t>Транзитные средства для поселений</t>
  </si>
  <si>
    <t>99.0.0000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</si>
  <si>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</si>
  <si>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</si>
  <si>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</si>
  <si>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</si>
  <si>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</si>
  <si>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</si>
  <si>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14.1.0000</t>
  </si>
  <si>
    <t>Капитальные вложения в объекты недвижимого имущества государственной (муниципальной) собственности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</si>
  <si>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</si>
  <si>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</si>
  <si>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к решению Собрания представителей</t>
  </si>
  <si>
    <t>99.0.5118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</si>
  <si>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</si>
  <si>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</si>
  <si>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</si>
  <si>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</si>
  <si>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02.1.5260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</si>
  <si>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</si>
  <si>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>24.2.7256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</si>
  <si>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</si>
  <si>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</si>
  <si>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02.4.7066</t>
  </si>
  <si>
    <t>13.1.1030</t>
  </si>
  <si>
    <t>Расходы на реализацию мероприятий по строительствуи реконструкции спортивных объектов за счет средств  бюджета муниципального района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</si>
  <si>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</si>
  <si>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</si>
  <si>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Повышение финансовых возможностей поселений Гаврилов-Ямского муниципального района</t>
  </si>
  <si>
    <t>13.1.7195</t>
  </si>
  <si>
    <t>50.0.5930</t>
  </si>
  <si>
    <t xml:space="preserve">Расходы на мероприятия по газификации </t>
  </si>
  <si>
    <t>14.1.1006</t>
  </si>
  <si>
    <t xml:space="preserve">Субсидия на реализацию мероприятий по строительству и реконструкции объектов теплоснабжения и газификации </t>
  </si>
  <si>
    <t>14.1.7201</t>
  </si>
  <si>
    <t>Мероприятия на частичную компенсацию расходов, связанных с выполнением полномочий по теплоснабжению</t>
  </si>
  <si>
    <t>14.3.1031</t>
  </si>
  <si>
    <t>Субвенция на социальную поддержку граждан, подвергшихся воздействию радиации, за счет средств федерального бюджета</t>
  </si>
  <si>
    <t>03.1.5137</t>
  </si>
  <si>
    <t>14.2.7204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</si>
  <si>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2012-2015 годы</t>
  </si>
  <si>
    <t>14.2.0000</t>
  </si>
  <si>
    <t>14.3.0000</t>
  </si>
  <si>
    <t>Субвенция на компенсацию части расходов на приобретение путевки в организации отдыха детей и их оздоровления</t>
  </si>
  <si>
    <t>02.1.7439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</si>
  <si>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</si>
  <si>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03.1.5084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</si>
  <si>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</si>
  <si>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2014-2016 годы 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</si>
  <si>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</si>
  <si>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</si>
  <si>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</si>
  <si>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</si>
  <si>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«Обращение с твердыми бытовыми отходами на территории Гаврилов-Ямского муниципального района» на 2011-2015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</si>
  <si>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</si>
  <si>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t>24.1.1027</t>
  </si>
  <si>
    <t>Субвенция на реализацию полномочий в части организационных мероприятий в рамках предоставления  субсидий сельхоз.,товаропроизводителям.</t>
  </si>
  <si>
    <t>25.1.7445</t>
  </si>
  <si>
    <t>25.2.0000</t>
  </si>
  <si>
    <t>25.2.7338</t>
  </si>
  <si>
    <t>99.0.7201</t>
  </si>
  <si>
    <t>Субсидия на проведение капитального ремонта муниципальных учреждений культуры</t>
  </si>
  <si>
    <t>99.0.7169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</si>
  <si>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</si>
  <si>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</si>
  <si>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</si>
  <si>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</si>
  <si>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корпорации-Фонда содействия реформированию ЖКХ</t>
  </si>
  <si>
    <t>99.0.9502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</si>
  <si>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</si>
  <si>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99.0.9602</t>
  </si>
  <si>
    <t>99.0.9005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</si>
  <si>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</si>
  <si>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25.3.0000</t>
  </si>
  <si>
    <t>25.3.7442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</si>
  <si>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</si>
  <si>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Ведомственная целевая программа «Развитие образования Гаврилов-Ямского муниципального района» на 2013 -2015 годы</t>
  </si>
  <si>
    <t>Муниципальная целевая программа «Молодежь» на 2015-2017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</si>
  <si>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</si>
  <si>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«Поддержка потребительского рынка на селе Гаврилов-Ямского муниципального района» на 2013-2015 годы</t>
  </si>
  <si>
    <t>Муниципальная целевая программа «Развитие муниципальной службы в Гаврилов-Ямском муниципальном районе» на 2013-2015 годы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</si>
  <si>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2012-2015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</si>
  <si>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</si>
  <si>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</si>
  <si>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Расходы на реализацию мероприятий, направленных на социальную поддержку населения Ярославской области, за счет средств областного бюджета</t>
  </si>
  <si>
    <t>03.1.7082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</si>
  <si>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 за счет средств федерального бюджета</t>
  </si>
  <si>
    <t>13.1.5081</t>
  </si>
  <si>
    <t>Субсидия  на оказание адресной финансовой поддержки спортивным организациям, осуществляющих подготовку спортивного резерва для сборных команд Российской Федерации за счет средств областного бюджета</t>
  </si>
  <si>
    <t>13.1.7407</t>
  </si>
  <si>
    <t>Расходы на реализацию МЦП "Развитие водоснабжения, водоотведения и очистки сточных вод Гаврилов-Ямского муниципального района"</t>
  </si>
  <si>
    <t>14.2.1025</t>
  </si>
  <si>
    <t>Мероприятия по содействию решению вопросов местного значения по обращениям депутатов Ярославской областной Думы</t>
  </si>
  <si>
    <t>50.0.7443</t>
  </si>
  <si>
    <t>Субсидия на  государственную поддержку молодых семей  Ярославской  области в приобретении (строительстве) жилья</t>
  </si>
  <si>
    <t>99.0.7119</t>
  </si>
  <si>
    <t>Субсидия на благоустройство и реставрацию воинских захоронений и военно-мемориальных объектов</t>
  </si>
  <si>
    <t>99.0.7418</t>
  </si>
  <si>
    <t>99.0.7123</t>
  </si>
  <si>
    <t>Выполнение других обязательств государства</t>
  </si>
  <si>
    <t>50.0.1026</t>
  </si>
  <si>
    <t>Исполнение за  1 полугодие  2015 год                    (руб.)</t>
  </si>
  <si>
    <t>Расходы на мероприятия по содействию решению вопросов местного значения по обращениям депутатов Ярославской областной Думы</t>
  </si>
  <si>
    <t>Расходы на выполнение ОМСУ МО ЯО полномочий по организации теплоснабжения</t>
  </si>
  <si>
    <t>15.1.7287</t>
  </si>
  <si>
    <t>15.1.7288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</si>
  <si>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оказывающим социально-значимые бытовые услуги сельскому населению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</si>
  <si>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занимающимися доставкой товаров в отдаленные сельские населенные пункты</t>
  </si>
  <si>
    <t>36.3.7326</t>
  </si>
  <si>
    <t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</t>
  </si>
  <si>
    <t>%   исполнения</t>
  </si>
  <si>
    <t>11.2.7443</t>
  </si>
  <si>
    <t>14.3.7450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</si>
  <si>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2014-2015 годы </t>
  </si>
  <si>
    <t>Ведомственная целевая программа «Развитие системы мер социальной поддержки населения Гаврилов-Ямского муниципального района» на 2015-2018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</si>
  <si>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2014-2018 годы</t>
  </si>
  <si>
    <t>Ведомственная целевая программа «Развитие сферы культуры Гаврилов-Ямского муниципального района» на 2015-2017 годы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</si>
  <si>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</si>
  <si>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Муниципальная целевая программа «Возрождение традиционной народной культуры» на 2015-2017 годы</t>
  </si>
  <si>
    <t>Ведомственная целевая программа управления финансов администрации Гаврилов-Ямского муниципального района на 2014--2018 годы</t>
  </si>
  <si>
    <t>Приложение 2</t>
  </si>
  <si>
    <t>Исполнение расходов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за 1 полугодие  2015 год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</si>
  <si>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</si>
  <si>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Уточненный план на       2015 год                    (руб.)</t>
  </si>
  <si>
    <t xml:space="preserve">от 24.09.2015   №  33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</si>
</sst>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1" fillId="0" borderId="0" xfId="1" applyFont="1" applyFill="1"/>
    <xf numFmtId="0" fontId="2" fillId="0" borderId="0" xfId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Font="1" applyFill="1"/>
    <xf numFmtId="0" fontId="1" fillId="0" borderId="0" xfId="1" applyFont="1" applyFill="1" applyBorder="1"/>
    <xf numFmtId="0" fontId="4" fillId="0" borderId="0" xfId="1" applyFont="1" applyFill="1"/>
    <xf numFmtId="0" fontId="4" fillId="0" borderId="0" xfId="1" applyFont="1" applyFill="1" applyBorder="1"/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5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3" fontId="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0" applyFont="1" applyBorder="1" applyAlignment="1">
      <alignment wrapText="1"/>
    </xf>
    <xf numFmtId="0" fontId="8" fillId="0" borderId="4" xfId="1" applyNumberFormat="1" applyFont="1" applyFill="1" applyBorder="1" applyAlignment="1" applyProtection="1">
      <alignment horizontal="right" vertical="center"/>
      <protection hidden="1"/>
    </xf>
    <xf numFmtId="164" fontId="8" fillId="0" borderId="7" xfId="1" applyNumberFormat="1" applyFont="1" applyFill="1" applyBorder="1" applyAlignment="1" applyProtection="1">
      <alignment horizontal="right" vertical="center"/>
      <protection hidden="1"/>
    </xf>
    <xf numFmtId="3" fontId="8" fillId="0" borderId="7" xfId="1" applyNumberFormat="1" applyFont="1" applyFill="1" applyBorder="1" applyAlignment="1" applyProtection="1">
      <alignment horizontal="right" vertical="center"/>
      <protection hidden="1"/>
    </xf>
    <xf numFmtId="0" fontId="9" fillId="0" borderId="1" xfId="0" applyFont="1" applyBorder="1" applyAlignment="1">
      <alignment wrapText="1"/>
    </xf>
    <xf numFmtId="0" fontId="6" fillId="0" borderId="5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3" fontId="6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7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6" xfId="1" applyNumberFormat="1" applyFont="1" applyFill="1" applyBorder="1" applyAlignment="1" applyProtection="1">
      <alignment horizontal="right" vertical="center"/>
      <protection hidden="1"/>
    </xf>
    <xf numFmtId="164" fontId="6" fillId="0" borderId="3" xfId="1" applyNumberFormat="1" applyFont="1" applyFill="1" applyBorder="1" applyAlignment="1" applyProtection="1">
      <alignment horizontal="right" vertical="center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4" xfId="1" applyNumberFormat="1" applyFont="1" applyFill="1" applyBorder="1" applyAlignment="1" applyProtection="1">
      <alignment horizontal="right" vertical="center"/>
      <protection hidden="1"/>
    </xf>
    <xf numFmtId="49" fontId="6" fillId="0" borderId="5" xfId="1" applyNumberFormat="1" applyFont="1" applyFill="1" applyBorder="1" applyAlignment="1" applyProtection="1">
      <alignment horizontal="right" vertical="center"/>
      <protection hidden="1"/>
    </xf>
    <xf numFmtId="3" fontId="6" fillId="0" borderId="7" xfId="1" applyNumberFormat="1" applyFont="1" applyFill="1" applyBorder="1" applyAlignment="1" applyProtection="1">
      <alignment horizontal="right" vertical="center"/>
      <protection hidden="1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8" fillId="0" borderId="5" xfId="1" applyNumberFormat="1" applyFont="1" applyFill="1" applyBorder="1" applyAlignment="1" applyProtection="1">
      <alignment horizontal="right" vertical="center"/>
      <protection hidden="1"/>
    </xf>
    <xf numFmtId="164" fontId="8" fillId="0" borderId="1" xfId="1" applyNumberFormat="1" applyFont="1" applyFill="1" applyBorder="1" applyAlignment="1" applyProtection="1">
      <alignment horizontal="right" vertical="center"/>
      <protection hidden="1"/>
    </xf>
    <xf numFmtId="3" fontId="8" fillId="0" borderId="1" xfId="1" applyNumberFormat="1" applyFont="1" applyFill="1" applyBorder="1" applyAlignment="1" applyProtection="1">
      <alignment horizontal="right" vertical="center"/>
      <protection hidden="1"/>
    </xf>
    <xf numFmtId="14" fontId="6" fillId="0" borderId="5" xfId="1" applyNumberFormat="1" applyFont="1" applyFill="1" applyBorder="1" applyAlignment="1" applyProtection="1">
      <alignment horizontal="right" vertical="center"/>
      <protection hidden="1"/>
    </xf>
    <xf numFmtId="0" fontId="7" fillId="0" borderId="7" xfId="0" applyFont="1" applyFill="1" applyBorder="1" applyAlignment="1">
      <alignment wrapText="1"/>
    </xf>
    <xf numFmtId="0" fontId="10" fillId="0" borderId="7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3" fontId="6" fillId="0" borderId="3" xfId="1" applyNumberFormat="1" applyFont="1" applyFill="1" applyBorder="1" applyAlignment="1" applyProtection="1">
      <alignment horizontal="right" vertical="center"/>
      <protection hidden="1"/>
    </xf>
    <xf numFmtId="0" fontId="11" fillId="0" borderId="1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1" applyNumberFormat="1" applyFont="1" applyFill="1" applyBorder="1" applyAlignment="1" applyProtection="1">
      <alignment horizontal="right" vertical="center"/>
      <protection hidden="1"/>
    </xf>
    <xf numFmtId="164" fontId="8" fillId="0" borderId="2" xfId="1" applyNumberFormat="1" applyFont="1" applyFill="1" applyBorder="1" applyAlignment="1" applyProtection="1">
      <alignment horizontal="right" vertical="center"/>
      <protection hidden="1"/>
    </xf>
    <xf numFmtId="3" fontId="8" fillId="0" borderId="2" xfId="1" applyNumberFormat="1" applyFont="1" applyFill="1" applyBorder="1" applyAlignment="1" applyProtection="1">
      <alignment horizontal="right" vertical="center"/>
      <protection hidden="1"/>
    </xf>
    <xf numFmtId="49" fontId="6" fillId="0" borderId="6" xfId="1" applyNumberFormat="1" applyFont="1" applyFill="1" applyBorder="1" applyAlignment="1" applyProtection="1">
      <alignment horizontal="right" vertical="center"/>
      <protection hidden="1"/>
    </xf>
    <xf numFmtId="0" fontId="9" fillId="0" borderId="7" xfId="0" applyFont="1" applyBorder="1" applyAlignment="1">
      <alignment wrapText="1"/>
    </xf>
    <xf numFmtId="164" fontId="6" fillId="0" borderId="7" xfId="1" applyNumberFormat="1" applyFont="1" applyFill="1" applyBorder="1" applyAlignment="1" applyProtection="1">
      <alignment horizontal="right" vertical="center"/>
      <protection hidden="1"/>
    </xf>
    <xf numFmtId="49" fontId="8" fillId="0" borderId="5" xfId="1" applyNumberFormat="1" applyFont="1" applyFill="1" applyBorder="1" applyAlignment="1" applyProtection="1">
      <alignment horizontal="right" vertical="center"/>
      <protection hidden="1"/>
    </xf>
    <xf numFmtId="3" fontId="6" fillId="0" borderId="2" xfId="1" applyNumberFormat="1" applyFont="1" applyFill="1" applyBorder="1" applyAlignment="1" applyProtection="1">
      <alignment horizontal="right" vertical="center"/>
      <protection hidden="1"/>
    </xf>
    <xf numFmtId="49" fontId="6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7" xfId="1" applyNumberFormat="1" applyFont="1" applyFill="1" applyBorder="1" applyAlignment="1" applyProtection="1">
      <alignment horizontal="left" vertical="top" wrapText="1"/>
      <protection hidden="1"/>
    </xf>
    <xf numFmtId="49" fontId="8" fillId="0" borderId="6" xfId="1" applyNumberFormat="1" applyFont="1" applyFill="1" applyBorder="1" applyAlignment="1" applyProtection="1">
      <alignment horizontal="right" vertical="center"/>
      <protection hidden="1"/>
    </xf>
    <xf numFmtId="164" fontId="8" fillId="0" borderId="3" xfId="1" applyNumberFormat="1" applyFont="1" applyFill="1" applyBorder="1" applyAlignment="1" applyProtection="1">
      <alignment horizontal="right" vertical="center"/>
      <protection hidden="1"/>
    </xf>
    <xf numFmtId="164" fontId="5" fillId="0" borderId="7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Fill="1" applyBorder="1" applyAlignment="1">
      <alignment wrapText="1"/>
    </xf>
    <xf numFmtId="3" fontId="6" fillId="2" borderId="1" xfId="1" applyNumberFormat="1" applyFont="1" applyFill="1" applyBorder="1" applyAlignment="1" applyProtection="1">
      <alignment horizontal="right" vertical="center"/>
      <protection hidden="1"/>
    </xf>
    <xf numFmtId="49" fontId="6" fillId="0" borderId="4" xfId="1" applyNumberFormat="1" applyFont="1" applyFill="1" applyBorder="1" applyAlignment="1" applyProtection="1">
      <alignment horizontal="right" vertical="center"/>
      <protection hidden="1"/>
    </xf>
    <xf numFmtId="3" fontId="8" fillId="2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7" xfId="1" applyNumberFormat="1" applyFont="1" applyFill="1" applyBorder="1" applyAlignment="1" applyProtection="1">
      <alignment horizontal="left" vertical="top" wrapText="1"/>
      <protection hidden="1"/>
    </xf>
    <xf numFmtId="3" fontId="5" fillId="0" borderId="7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Font="1" applyFill="1" applyProtection="1">
      <protection hidden="1"/>
    </xf>
    <xf numFmtId="0" fontId="6" fillId="0" borderId="0" xfId="1" applyFont="1" applyFill="1" applyAlignment="1" applyProtection="1">
      <alignment horizontal="right" vertical="center"/>
      <protection hidden="1"/>
    </xf>
    <xf numFmtId="0" fontId="6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31"/>
  <sheetViews>
    <sheetView tabSelected="1" zoomScale="110" zoomScaleNormal="110" zoomScaleSheetLayoutView="100" workbookViewId="0">
      <selection activeCell="I5" sqref="I5"/>
    </sheetView>
  </sheetViews>
  <sheetFormatPr defaultColWidth="9.140625" defaultRowHeight="14.25" x14ac:dyDescent="0.2"/>
  <cols>
    <col min="1" max="1" width="4.7109375" style="1" customWidth="1"/>
    <col min="2" max="2" width="33.140625" style="4" customWidth="1"/>
    <col min="3" max="3" width="11.28515625" style="9" customWidth="1"/>
    <col min="4" max="4" width="6.7109375" style="9" customWidth="1"/>
    <col min="5" max="5" width="14.85546875" style="9" customWidth="1"/>
    <col min="6" max="6" width="15" style="9" customWidth="1"/>
    <col min="7" max="7" width="10.5703125" style="10" customWidth="1"/>
    <col min="8" max="11" width="9.140625" style="5" customWidth="1"/>
    <col min="12" max="165" width="9.140625" style="1" customWidth="1"/>
    <col min="166" max="16384" width="9.140625" style="1"/>
  </cols>
  <sheetData>
    <row r="1" spans="2:11" ht="15.6" customHeight="1" x14ac:dyDescent="0.25">
      <c r="B1" s="2"/>
      <c r="C1" s="75" t="s">
        <v>337</v>
      </c>
      <c r="D1" s="75"/>
      <c r="E1" s="75"/>
      <c r="F1" s="75"/>
    </row>
    <row r="2" spans="2:11" ht="15.6" customHeight="1" x14ac:dyDescent="0.25">
      <c r="B2" s="2"/>
      <c r="C2" s="76" t="s">
        <v>229</v>
      </c>
      <c r="D2" s="76"/>
      <c r="E2" s="76"/>
      <c r="F2" s="76"/>
    </row>
    <row r="3" spans="2:11" ht="15.6" customHeight="1" x14ac:dyDescent="0.25">
      <c r="B3" s="2"/>
      <c r="C3" s="75" t="s">
        <v>341</v>
      </c>
      <c r="D3" s="75"/>
      <c r="E3" s="75"/>
      <c r="F3" s="75"/>
    </row>
    <row r="4" spans="2:11" ht="14.45" customHeight="1" x14ac:dyDescent="0.2">
      <c r="B4" s="3"/>
      <c r="C4" s="8"/>
      <c r="D4" s="8"/>
      <c r="E4" s="8"/>
      <c r="F4" s="8"/>
    </row>
    <row r="5" spans="2:11" ht="78.75" customHeight="1" x14ac:dyDescent="0.2">
      <c r="B5" s="77" t="s">
        <v>338</v>
      </c>
      <c r="C5" s="77"/>
      <c r="D5" s="77"/>
      <c r="E5" s="77"/>
      <c r="F5" s="77"/>
      <c r="G5" s="77"/>
    </row>
    <row r="6" spans="2:11" ht="14.45" customHeight="1" x14ac:dyDescent="0.25">
      <c r="B6" s="70"/>
      <c r="C6" s="71"/>
      <c r="D6" s="71"/>
      <c r="E6" s="71"/>
      <c r="F6" s="71"/>
      <c r="G6" s="72"/>
    </row>
    <row r="7" spans="2:11" s="6" customFormat="1" ht="79.5" customHeight="1" x14ac:dyDescent="0.2">
      <c r="B7" s="11" t="s">
        <v>102</v>
      </c>
      <c r="C7" s="12" t="s">
        <v>101</v>
      </c>
      <c r="D7" s="11" t="s">
        <v>100</v>
      </c>
      <c r="E7" s="11" t="s">
        <v>340</v>
      </c>
      <c r="F7" s="11" t="s">
        <v>318</v>
      </c>
      <c r="G7" s="73" t="s">
        <v>327</v>
      </c>
      <c r="H7" s="7"/>
      <c r="I7" s="7"/>
      <c r="J7" s="7"/>
      <c r="K7" s="7"/>
    </row>
    <row r="8" spans="2:11" ht="69" customHeight="1" x14ac:dyDescent="0.2">
      <c r="B8" s="13" t="s">
        <v>112</v>
      </c>
      <c r="C8" s="14" t="s">
        <v>99</v>
      </c>
      <c r="D8" s="15" t="s">
        <v>0</v>
      </c>
      <c r="E8" s="16">
        <f>SUM(E9+E62+E68)</f>
        <v>537723894.34000003</v>
      </c>
      <c r="F8" s="16">
        <f>SUM(F9+F62+F68)</f>
        <v>282321591.11000001</v>
      </c>
      <c r="G8" s="74">
        <f>F8/E8*100</f>
        <v>52.503077151987142</v>
      </c>
    </row>
    <row r="9" spans="2:11" ht="81" customHeight="1" x14ac:dyDescent="0.25">
      <c r="B9" s="17" t="s">
        <v>293</v>
      </c>
      <c r="C9" s="18" t="s">
        <v>98</v>
      </c>
      <c r="D9" s="19" t="s">
        <v>0</v>
      </c>
      <c r="E9" s="20">
        <f>SUM(E10+E13+E16+E18+E23+E25+E28+E32+E34+E36+E39+E41+E44+E46+E48+E50+E53+E55+E58+E60)</f>
        <v>534549197.34000003</v>
      </c>
      <c r="F9" s="20">
        <f>SUM(F10+F13+F16+F18+F23+F25+F28+F32+F34+F36+F39+F41+F44+F46+F48+F50+F53+F55+F58+F60)</f>
        <v>280610601.11000001</v>
      </c>
      <c r="G9" s="74">
        <f t="shared" ref="G9:G72" si="0">F9/E9*100</f>
        <v>52.494812920188082</v>
      </c>
    </row>
    <row r="10" spans="2:11" ht="31.5" x14ac:dyDescent="0.25">
      <c r="B10" s="21" t="s">
        <v>113</v>
      </c>
      <c r="C10" s="22" t="s">
        <v>121</v>
      </c>
      <c r="D10" s="23" t="s">
        <v>0</v>
      </c>
      <c r="E10" s="24">
        <f>SUM(E11:E12)</f>
        <v>79781310</v>
      </c>
      <c r="F10" s="24">
        <f>SUM(F11:F12)</f>
        <v>37672308</v>
      </c>
      <c r="G10" s="74">
        <f t="shared" si="0"/>
        <v>47.2194653108604</v>
      </c>
    </row>
    <row r="11" spans="2:11" ht="47.25" x14ac:dyDescent="0.2">
      <c r="B11" s="25" t="s">
        <v>2</v>
      </c>
      <c r="C11" s="22" t="s">
        <v>0</v>
      </c>
      <c r="D11" s="23">
        <v>200</v>
      </c>
      <c r="E11" s="24">
        <v>460000</v>
      </c>
      <c r="F11" s="24">
        <v>0</v>
      </c>
      <c r="G11" s="74">
        <f t="shared" si="0"/>
        <v>0</v>
      </c>
    </row>
    <row r="12" spans="2:11" ht="63" x14ac:dyDescent="0.2">
      <c r="B12" s="26" t="s">
        <v>4</v>
      </c>
      <c r="C12" s="22" t="s">
        <v>0</v>
      </c>
      <c r="D12" s="23">
        <v>600</v>
      </c>
      <c r="E12" s="24">
        <v>79321310</v>
      </c>
      <c r="F12" s="24">
        <v>37672308</v>
      </c>
      <c r="G12" s="74">
        <f t="shared" si="0"/>
        <v>47.493300350183326</v>
      </c>
    </row>
    <row r="13" spans="2:11" ht="47.25" x14ac:dyDescent="0.2">
      <c r="B13" s="25" t="s">
        <v>114</v>
      </c>
      <c r="C13" s="22" t="s">
        <v>122</v>
      </c>
      <c r="D13" s="23" t="s">
        <v>0</v>
      </c>
      <c r="E13" s="24">
        <f>SUM(E14:E15)</f>
        <v>65087557</v>
      </c>
      <c r="F13" s="24">
        <f>SUM(F14:F15)</f>
        <v>31529904</v>
      </c>
      <c r="G13" s="74">
        <f t="shared" si="0"/>
        <v>48.442291358392822</v>
      </c>
    </row>
    <row r="14" spans="2:11" ht="47.25" x14ac:dyDescent="0.2">
      <c r="B14" s="25" t="s">
        <v>2</v>
      </c>
      <c r="C14" s="22" t="s">
        <v>0</v>
      </c>
      <c r="D14" s="23">
        <v>200</v>
      </c>
      <c r="E14" s="24">
        <v>1313500</v>
      </c>
      <c r="F14" s="24">
        <v>50704</v>
      </c>
      <c r="G14" s="74">
        <f t="shared" si="0"/>
        <v>3.8602207841644463</v>
      </c>
    </row>
    <row r="15" spans="2:11" ht="63" x14ac:dyDescent="0.2">
      <c r="B15" s="25" t="s">
        <v>4</v>
      </c>
      <c r="C15" s="22" t="s">
        <v>0</v>
      </c>
      <c r="D15" s="23">
        <v>600</v>
      </c>
      <c r="E15" s="24">
        <v>63774057</v>
      </c>
      <c r="F15" s="24">
        <v>31479200</v>
      </c>
      <c r="G15" s="74">
        <f t="shared" si="0"/>
        <v>49.360510340435141</v>
      </c>
    </row>
    <row r="16" spans="2:11" ht="47.25" x14ac:dyDescent="0.2">
      <c r="B16" s="25" t="s">
        <v>115</v>
      </c>
      <c r="C16" s="22" t="s">
        <v>123</v>
      </c>
      <c r="D16" s="23"/>
      <c r="E16" s="24">
        <f>SUM(E17)</f>
        <v>47465000</v>
      </c>
      <c r="F16" s="24">
        <f>SUM(F17)</f>
        <v>21541764</v>
      </c>
      <c r="G16" s="74">
        <f t="shared" si="0"/>
        <v>45.384523332982198</v>
      </c>
    </row>
    <row r="17" spans="2:7" ht="63" x14ac:dyDescent="0.2">
      <c r="B17" s="25" t="s">
        <v>4</v>
      </c>
      <c r="C17" s="22" t="s">
        <v>0</v>
      </c>
      <c r="D17" s="23">
        <v>600</v>
      </c>
      <c r="E17" s="24">
        <v>47465000</v>
      </c>
      <c r="F17" s="24">
        <v>21541764</v>
      </c>
      <c r="G17" s="74">
        <f t="shared" si="0"/>
        <v>45.384523332982198</v>
      </c>
    </row>
    <row r="18" spans="2:7" ht="47.25" x14ac:dyDescent="0.2">
      <c r="B18" s="25" t="s">
        <v>119</v>
      </c>
      <c r="C18" s="22" t="s">
        <v>127</v>
      </c>
      <c r="D18" s="23"/>
      <c r="E18" s="24">
        <f>SUM(E19:E22)</f>
        <v>15634101</v>
      </c>
      <c r="F18" s="24">
        <f>SUM(F19:F22)</f>
        <v>7044786.2800000003</v>
      </c>
      <c r="G18" s="74">
        <f t="shared" si="0"/>
        <v>45.060386139247797</v>
      </c>
    </row>
    <row r="19" spans="2:7" ht="141.75" x14ac:dyDescent="0.2">
      <c r="B19" s="25" t="s">
        <v>3</v>
      </c>
      <c r="C19" s="22" t="s">
        <v>0</v>
      </c>
      <c r="D19" s="23">
        <v>100</v>
      </c>
      <c r="E19" s="24">
        <v>9383028</v>
      </c>
      <c r="F19" s="24">
        <v>4233466.5</v>
      </c>
      <c r="G19" s="74">
        <f t="shared" si="0"/>
        <v>45.118340262866106</v>
      </c>
    </row>
    <row r="20" spans="2:7" ht="47.25" x14ac:dyDescent="0.2">
      <c r="B20" s="25" t="s">
        <v>2</v>
      </c>
      <c r="C20" s="22" t="s">
        <v>0</v>
      </c>
      <c r="D20" s="23">
        <v>200</v>
      </c>
      <c r="E20" s="24">
        <v>1700456</v>
      </c>
      <c r="F20" s="24">
        <v>647741</v>
      </c>
      <c r="G20" s="74">
        <f t="shared" si="0"/>
        <v>38.092194093819543</v>
      </c>
    </row>
    <row r="21" spans="2:7" ht="63" x14ac:dyDescent="0.2">
      <c r="B21" s="25" t="s">
        <v>4</v>
      </c>
      <c r="C21" s="22" t="s">
        <v>0</v>
      </c>
      <c r="D21" s="23">
        <v>600</v>
      </c>
      <c r="E21" s="24">
        <v>4543000</v>
      </c>
      <c r="F21" s="24">
        <v>2162050</v>
      </c>
      <c r="G21" s="74">
        <f t="shared" si="0"/>
        <v>47.590799031476998</v>
      </c>
    </row>
    <row r="22" spans="2:7" ht="15.75" x14ac:dyDescent="0.2">
      <c r="B22" s="27" t="s">
        <v>1</v>
      </c>
      <c r="C22" s="28" t="s">
        <v>0</v>
      </c>
      <c r="D22" s="29">
        <v>800</v>
      </c>
      <c r="E22" s="24">
        <v>7617</v>
      </c>
      <c r="F22" s="24">
        <v>1528.78</v>
      </c>
      <c r="G22" s="74">
        <f t="shared" si="0"/>
        <v>20.070631482210842</v>
      </c>
    </row>
    <row r="23" spans="2:7" ht="31.5" x14ac:dyDescent="0.25">
      <c r="B23" s="21" t="s">
        <v>116</v>
      </c>
      <c r="C23" s="22" t="s">
        <v>124</v>
      </c>
      <c r="D23" s="23" t="s">
        <v>0</v>
      </c>
      <c r="E23" s="24">
        <f>SUM(E24)</f>
        <v>130000</v>
      </c>
      <c r="F23" s="24">
        <f>SUM(F24)</f>
        <v>64500</v>
      </c>
      <c r="G23" s="74">
        <f t="shared" si="0"/>
        <v>49.615384615384613</v>
      </c>
    </row>
    <row r="24" spans="2:7" ht="31.5" x14ac:dyDescent="0.2">
      <c r="B24" s="25" t="s">
        <v>5</v>
      </c>
      <c r="C24" s="22" t="s">
        <v>0</v>
      </c>
      <c r="D24" s="23">
        <v>300</v>
      </c>
      <c r="E24" s="24">
        <v>130000</v>
      </c>
      <c r="F24" s="24">
        <v>64500</v>
      </c>
      <c r="G24" s="74">
        <f t="shared" si="0"/>
        <v>49.615384615384613</v>
      </c>
    </row>
    <row r="25" spans="2:7" ht="63" x14ac:dyDescent="0.25">
      <c r="B25" s="21" t="s">
        <v>117</v>
      </c>
      <c r="C25" s="22" t="s">
        <v>125</v>
      </c>
      <c r="D25" s="23"/>
      <c r="E25" s="24">
        <f>SUM(E26:E27)</f>
        <v>600000</v>
      </c>
      <c r="F25" s="24">
        <f>SUM(F26:F27)</f>
        <v>472514</v>
      </c>
      <c r="G25" s="74">
        <f t="shared" si="0"/>
        <v>78.75233333333334</v>
      </c>
    </row>
    <row r="26" spans="2:7" ht="47.25" x14ac:dyDescent="0.2">
      <c r="B26" s="25" t="s">
        <v>2</v>
      </c>
      <c r="C26" s="22" t="s">
        <v>0</v>
      </c>
      <c r="D26" s="23">
        <v>200</v>
      </c>
      <c r="E26" s="24">
        <v>12379</v>
      </c>
      <c r="F26" s="24">
        <v>0</v>
      </c>
      <c r="G26" s="74">
        <f t="shared" si="0"/>
        <v>0</v>
      </c>
    </row>
    <row r="27" spans="2:7" ht="63" x14ac:dyDescent="0.2">
      <c r="B27" s="30" t="s">
        <v>4</v>
      </c>
      <c r="C27" s="31"/>
      <c r="D27" s="23">
        <v>600</v>
      </c>
      <c r="E27" s="24">
        <v>587621</v>
      </c>
      <c r="F27" s="24">
        <v>472514</v>
      </c>
      <c r="G27" s="74">
        <f t="shared" si="0"/>
        <v>80.41135357653998</v>
      </c>
    </row>
    <row r="28" spans="2:7" ht="31.5" x14ac:dyDescent="0.25">
      <c r="B28" s="21" t="s">
        <v>118</v>
      </c>
      <c r="C28" s="22" t="s">
        <v>126</v>
      </c>
      <c r="D28" s="23"/>
      <c r="E28" s="24">
        <f>SUM(E29:E31)</f>
        <v>10573628.34</v>
      </c>
      <c r="F28" s="24">
        <f>SUM(F29:F31)</f>
        <v>0</v>
      </c>
      <c r="G28" s="74">
        <f t="shared" si="0"/>
        <v>0</v>
      </c>
    </row>
    <row r="29" spans="2:7" ht="47.25" x14ac:dyDescent="0.2">
      <c r="B29" s="26" t="s">
        <v>2</v>
      </c>
      <c r="C29" s="22"/>
      <c r="D29" s="23">
        <v>200</v>
      </c>
      <c r="E29" s="24">
        <v>8873628.3399999999</v>
      </c>
      <c r="F29" s="24">
        <v>0</v>
      </c>
      <c r="G29" s="74">
        <f t="shared" si="0"/>
        <v>0</v>
      </c>
    </row>
    <row r="30" spans="2:7" ht="63" x14ac:dyDescent="0.2">
      <c r="B30" s="25" t="s">
        <v>4</v>
      </c>
      <c r="C30" s="22"/>
      <c r="D30" s="23">
        <v>600</v>
      </c>
      <c r="E30" s="24">
        <v>100000</v>
      </c>
      <c r="F30" s="24">
        <v>0</v>
      </c>
      <c r="G30" s="74">
        <f t="shared" si="0"/>
        <v>0</v>
      </c>
    </row>
    <row r="31" spans="2:7" ht="15.75" x14ac:dyDescent="0.2">
      <c r="B31" s="27" t="s">
        <v>1</v>
      </c>
      <c r="C31" s="28" t="s">
        <v>0</v>
      </c>
      <c r="D31" s="29">
        <v>800</v>
      </c>
      <c r="E31" s="24">
        <v>1600000</v>
      </c>
      <c r="F31" s="24">
        <v>0</v>
      </c>
      <c r="G31" s="74">
        <f t="shared" si="0"/>
        <v>0</v>
      </c>
    </row>
    <row r="32" spans="2:7" ht="63" customHeight="1" x14ac:dyDescent="0.25">
      <c r="B32" s="21" t="s">
        <v>120</v>
      </c>
      <c r="C32" s="32" t="s">
        <v>235</v>
      </c>
      <c r="D32" s="23"/>
      <c r="E32" s="24">
        <f>SUM(E33)</f>
        <v>443964</v>
      </c>
      <c r="F32" s="24">
        <f>SUM(F33)</f>
        <v>18741.990000000002</v>
      </c>
      <c r="G32" s="74">
        <f t="shared" si="0"/>
        <v>4.2215112036111035</v>
      </c>
    </row>
    <row r="33" spans="2:7" ht="34.5" customHeight="1" x14ac:dyDescent="0.2">
      <c r="B33" s="26" t="s">
        <v>5</v>
      </c>
      <c r="C33" s="32"/>
      <c r="D33" s="23">
        <v>300</v>
      </c>
      <c r="E33" s="24">
        <v>443964</v>
      </c>
      <c r="F33" s="24">
        <v>18741.990000000002</v>
      </c>
      <c r="G33" s="74">
        <f t="shared" si="0"/>
        <v>4.2215112036111035</v>
      </c>
    </row>
    <row r="34" spans="2:7" ht="51" customHeight="1" x14ac:dyDescent="0.2">
      <c r="B34" s="25" t="s">
        <v>97</v>
      </c>
      <c r="C34" s="32" t="s">
        <v>135</v>
      </c>
      <c r="D34" s="23"/>
      <c r="E34" s="24">
        <f>SUM(E35)</f>
        <v>5310223</v>
      </c>
      <c r="F34" s="24">
        <f>SUM(F35)</f>
        <v>2512000</v>
      </c>
      <c r="G34" s="74">
        <f t="shared" si="0"/>
        <v>47.304981353890412</v>
      </c>
    </row>
    <row r="35" spans="2:7" ht="32.25" customHeight="1" x14ac:dyDescent="0.2">
      <c r="B35" s="26" t="s">
        <v>5</v>
      </c>
      <c r="C35" s="32"/>
      <c r="D35" s="23">
        <v>300</v>
      </c>
      <c r="E35" s="24">
        <v>5310223</v>
      </c>
      <c r="F35" s="24">
        <v>2512000</v>
      </c>
      <c r="G35" s="74">
        <f t="shared" si="0"/>
        <v>47.304981353890412</v>
      </c>
    </row>
    <row r="36" spans="2:7" ht="48.75" customHeight="1" x14ac:dyDescent="0.2">
      <c r="B36" s="25" t="s">
        <v>96</v>
      </c>
      <c r="C36" s="32" t="s">
        <v>136</v>
      </c>
      <c r="D36" s="23"/>
      <c r="E36" s="24">
        <f>SUM(E37:E38)</f>
        <v>16389317</v>
      </c>
      <c r="F36" s="24">
        <f>SUM(F37:F38)</f>
        <v>8646585.9900000002</v>
      </c>
      <c r="G36" s="74">
        <f t="shared" si="0"/>
        <v>52.757451637551469</v>
      </c>
    </row>
    <row r="37" spans="2:7" ht="36.75" customHeight="1" x14ac:dyDescent="0.2">
      <c r="B37" s="25" t="s">
        <v>2</v>
      </c>
      <c r="C37" s="22" t="s">
        <v>0</v>
      </c>
      <c r="D37" s="23">
        <v>200</v>
      </c>
      <c r="E37" s="24">
        <v>6762304</v>
      </c>
      <c r="F37" s="24">
        <v>3947590.87</v>
      </c>
      <c r="G37" s="74">
        <f t="shared" si="0"/>
        <v>58.37641830358411</v>
      </c>
    </row>
    <row r="38" spans="2:7" ht="34.5" customHeight="1" x14ac:dyDescent="0.2">
      <c r="B38" s="25" t="s">
        <v>5</v>
      </c>
      <c r="C38" s="22"/>
      <c r="D38" s="23">
        <v>300</v>
      </c>
      <c r="E38" s="24">
        <v>9627013</v>
      </c>
      <c r="F38" s="24">
        <v>4698995.12</v>
      </c>
      <c r="G38" s="74">
        <f t="shared" si="0"/>
        <v>48.810520147838169</v>
      </c>
    </row>
    <row r="39" spans="2:7" ht="78.75" customHeight="1" x14ac:dyDescent="0.2">
      <c r="B39" s="25" t="s">
        <v>95</v>
      </c>
      <c r="C39" s="22" t="s">
        <v>94</v>
      </c>
      <c r="D39" s="23" t="s">
        <v>0</v>
      </c>
      <c r="E39" s="24">
        <f>SUM(E40)</f>
        <v>23112000</v>
      </c>
      <c r="F39" s="24">
        <f>SUM(F40)</f>
        <v>11954000</v>
      </c>
      <c r="G39" s="74">
        <f t="shared" si="0"/>
        <v>51.722049151955694</v>
      </c>
    </row>
    <row r="40" spans="2:7" ht="63" x14ac:dyDescent="0.2">
      <c r="B40" s="25" t="s">
        <v>4</v>
      </c>
      <c r="C40" s="22" t="s">
        <v>0</v>
      </c>
      <c r="D40" s="23">
        <v>600</v>
      </c>
      <c r="E40" s="24">
        <v>23112000</v>
      </c>
      <c r="F40" s="24">
        <v>11954000</v>
      </c>
      <c r="G40" s="74">
        <f t="shared" si="0"/>
        <v>51.722049151955694</v>
      </c>
    </row>
    <row r="41" spans="2:7" ht="47.25" x14ac:dyDescent="0.2">
      <c r="B41" s="25" t="s">
        <v>93</v>
      </c>
      <c r="C41" s="22" t="s">
        <v>92</v>
      </c>
      <c r="D41" s="23" t="s">
        <v>0</v>
      </c>
      <c r="E41" s="24">
        <f>SUM(E42:E43)</f>
        <v>1308606</v>
      </c>
      <c r="F41" s="24">
        <f>SUM(F42:F43)</f>
        <v>758404.01</v>
      </c>
      <c r="G41" s="74">
        <f t="shared" si="0"/>
        <v>57.955107190399559</v>
      </c>
    </row>
    <row r="42" spans="2:7" ht="47.25" x14ac:dyDescent="0.2">
      <c r="B42" s="25" t="s">
        <v>2</v>
      </c>
      <c r="C42" s="22" t="s">
        <v>0</v>
      </c>
      <c r="D42" s="23">
        <v>200</v>
      </c>
      <c r="E42" s="24">
        <v>435451</v>
      </c>
      <c r="F42" s="24">
        <v>289077.2</v>
      </c>
      <c r="G42" s="74">
        <f t="shared" si="0"/>
        <v>66.385701261450762</v>
      </c>
    </row>
    <row r="43" spans="2:7" ht="31.5" x14ac:dyDescent="0.2">
      <c r="B43" s="25" t="s">
        <v>5</v>
      </c>
      <c r="C43" s="22" t="s">
        <v>0</v>
      </c>
      <c r="D43" s="23">
        <v>300</v>
      </c>
      <c r="E43" s="24">
        <v>873155</v>
      </c>
      <c r="F43" s="24">
        <v>469326.81</v>
      </c>
      <c r="G43" s="74">
        <f t="shared" si="0"/>
        <v>53.750686876900431</v>
      </c>
    </row>
    <row r="44" spans="2:7" ht="94.5" x14ac:dyDescent="0.2">
      <c r="B44" s="25" t="s">
        <v>91</v>
      </c>
      <c r="C44" s="22" t="s">
        <v>90</v>
      </c>
      <c r="D44" s="23" t="s">
        <v>0</v>
      </c>
      <c r="E44" s="24">
        <f>SUM(E45)</f>
        <v>890471</v>
      </c>
      <c r="F44" s="24">
        <f>SUM(F45)</f>
        <v>377320</v>
      </c>
      <c r="G44" s="74">
        <f t="shared" si="0"/>
        <v>42.373081212077651</v>
      </c>
    </row>
    <row r="45" spans="2:7" ht="63" x14ac:dyDescent="0.2">
      <c r="B45" s="25" t="s">
        <v>4</v>
      </c>
      <c r="C45" s="22" t="s">
        <v>0</v>
      </c>
      <c r="D45" s="23">
        <v>600</v>
      </c>
      <c r="E45" s="24">
        <v>890471</v>
      </c>
      <c r="F45" s="24">
        <v>377320</v>
      </c>
      <c r="G45" s="74">
        <f t="shared" si="0"/>
        <v>42.373081212077651</v>
      </c>
    </row>
    <row r="46" spans="2:7" ht="51" customHeight="1" x14ac:dyDescent="0.2">
      <c r="B46" s="25" t="s">
        <v>89</v>
      </c>
      <c r="C46" s="22" t="s">
        <v>88</v>
      </c>
      <c r="D46" s="23" t="s">
        <v>0</v>
      </c>
      <c r="E46" s="24">
        <f>SUM(E47)</f>
        <v>174029000</v>
      </c>
      <c r="F46" s="24">
        <f>SUM(F47)</f>
        <v>104949000</v>
      </c>
      <c r="G46" s="74">
        <f t="shared" si="0"/>
        <v>60.305466330324251</v>
      </c>
    </row>
    <row r="47" spans="2:7" ht="63" x14ac:dyDescent="0.2">
      <c r="B47" s="25" t="s">
        <v>4</v>
      </c>
      <c r="C47" s="22" t="s">
        <v>0</v>
      </c>
      <c r="D47" s="23">
        <v>600</v>
      </c>
      <c r="E47" s="24">
        <v>174029000</v>
      </c>
      <c r="F47" s="24">
        <v>104949000</v>
      </c>
      <c r="G47" s="74">
        <f t="shared" si="0"/>
        <v>60.305466330324251</v>
      </c>
    </row>
    <row r="48" spans="2:7" ht="63" x14ac:dyDescent="0.2">
      <c r="B48" s="25" t="s">
        <v>87</v>
      </c>
      <c r="C48" s="22" t="s">
        <v>86</v>
      </c>
      <c r="D48" s="23" t="s">
        <v>0</v>
      </c>
      <c r="E48" s="24">
        <f>SUM(E49)</f>
        <v>6675000</v>
      </c>
      <c r="F48" s="24">
        <f>SUM(F49)</f>
        <v>6376000</v>
      </c>
      <c r="G48" s="74">
        <f t="shared" si="0"/>
        <v>95.520599250936328</v>
      </c>
    </row>
    <row r="49" spans="2:7" ht="63" x14ac:dyDescent="0.2">
      <c r="B49" s="25" t="s">
        <v>4</v>
      </c>
      <c r="C49" s="22" t="s">
        <v>0</v>
      </c>
      <c r="D49" s="23">
        <v>600</v>
      </c>
      <c r="E49" s="24">
        <v>6675000</v>
      </c>
      <c r="F49" s="24">
        <v>6376000</v>
      </c>
      <c r="G49" s="74">
        <f t="shared" si="0"/>
        <v>95.520599250936328</v>
      </c>
    </row>
    <row r="50" spans="2:7" ht="47.25" x14ac:dyDescent="0.2">
      <c r="B50" s="25" t="s">
        <v>85</v>
      </c>
      <c r="C50" s="22" t="s">
        <v>84</v>
      </c>
      <c r="D50" s="23" t="s">
        <v>0</v>
      </c>
      <c r="E50" s="24">
        <f>SUM(E51:E52)</f>
        <v>1308770</v>
      </c>
      <c r="F50" s="24">
        <f>SUM(F51:F52)</f>
        <v>565222.84</v>
      </c>
      <c r="G50" s="74">
        <f t="shared" si="0"/>
        <v>43.187331616708818</v>
      </c>
    </row>
    <row r="51" spans="2:7" ht="141.75" x14ac:dyDescent="0.2">
      <c r="B51" s="25" t="s">
        <v>3</v>
      </c>
      <c r="C51" s="22" t="s">
        <v>0</v>
      </c>
      <c r="D51" s="23">
        <v>100</v>
      </c>
      <c r="E51" s="24">
        <v>1117360</v>
      </c>
      <c r="F51" s="24">
        <v>528372.84</v>
      </c>
      <c r="G51" s="74">
        <f t="shared" si="0"/>
        <v>47.287610080904983</v>
      </c>
    </row>
    <row r="52" spans="2:7" ht="47.25" x14ac:dyDescent="0.2">
      <c r="B52" s="25" t="s">
        <v>2</v>
      </c>
      <c r="C52" s="22"/>
      <c r="D52" s="23">
        <v>200</v>
      </c>
      <c r="E52" s="24">
        <v>191410</v>
      </c>
      <c r="F52" s="24">
        <v>36850</v>
      </c>
      <c r="G52" s="74">
        <f t="shared" si="0"/>
        <v>19.251867718510006</v>
      </c>
    </row>
    <row r="53" spans="2:7" ht="94.5" x14ac:dyDescent="0.2">
      <c r="B53" s="25" t="s">
        <v>49</v>
      </c>
      <c r="C53" s="32" t="s">
        <v>138</v>
      </c>
      <c r="D53" s="23"/>
      <c r="E53" s="24">
        <f>SUM(E54)</f>
        <v>1016250</v>
      </c>
      <c r="F53" s="24">
        <f>SUM(F54)</f>
        <v>1016250</v>
      </c>
      <c r="G53" s="74">
        <f t="shared" si="0"/>
        <v>100</v>
      </c>
    </row>
    <row r="54" spans="2:7" ht="63" x14ac:dyDescent="0.2">
      <c r="B54" s="25" t="s">
        <v>4</v>
      </c>
      <c r="C54" s="22" t="s">
        <v>0</v>
      </c>
      <c r="D54" s="23">
        <v>600</v>
      </c>
      <c r="E54" s="24">
        <v>1016250</v>
      </c>
      <c r="F54" s="24">
        <v>1016250</v>
      </c>
      <c r="G54" s="74">
        <f t="shared" si="0"/>
        <v>100</v>
      </c>
    </row>
    <row r="55" spans="2:7" ht="141.75" x14ac:dyDescent="0.2">
      <c r="B55" s="25" t="s">
        <v>109</v>
      </c>
      <c r="C55" s="32" t="s">
        <v>137</v>
      </c>
      <c r="D55" s="23"/>
      <c r="E55" s="24">
        <f>SUM(E56:E57)</f>
        <v>2619000</v>
      </c>
      <c r="F55" s="24">
        <f>SUM(F56:F57)</f>
        <v>1952300</v>
      </c>
      <c r="G55" s="74">
        <f t="shared" si="0"/>
        <v>74.543718976708675</v>
      </c>
    </row>
    <row r="56" spans="2:7" ht="31.5" x14ac:dyDescent="0.2">
      <c r="B56" s="25" t="s">
        <v>5</v>
      </c>
      <c r="C56" s="22" t="s">
        <v>0</v>
      </c>
      <c r="D56" s="23">
        <v>300</v>
      </c>
      <c r="E56" s="24">
        <v>960500</v>
      </c>
      <c r="F56" s="24">
        <v>293800</v>
      </c>
      <c r="G56" s="74">
        <f t="shared" si="0"/>
        <v>30.588235294117649</v>
      </c>
    </row>
    <row r="57" spans="2:7" ht="63" x14ac:dyDescent="0.2">
      <c r="B57" s="25" t="s">
        <v>4</v>
      </c>
      <c r="C57" s="22" t="s">
        <v>0</v>
      </c>
      <c r="D57" s="23">
        <v>600</v>
      </c>
      <c r="E57" s="24">
        <v>1658500</v>
      </c>
      <c r="F57" s="24">
        <v>1658500</v>
      </c>
      <c r="G57" s="74">
        <f t="shared" si="0"/>
        <v>100</v>
      </c>
    </row>
    <row r="58" spans="2:7" ht="78.75" x14ac:dyDescent="0.2">
      <c r="B58" s="25" t="s">
        <v>189</v>
      </c>
      <c r="C58" s="22" t="s">
        <v>190</v>
      </c>
      <c r="D58" s="23"/>
      <c r="E58" s="33">
        <f>SUM(E59)</f>
        <v>81755000</v>
      </c>
      <c r="F58" s="33">
        <f>SUM(F59)</f>
        <v>43159000</v>
      </c>
      <c r="G58" s="74">
        <f t="shared" si="0"/>
        <v>52.790655005810038</v>
      </c>
    </row>
    <row r="59" spans="2:7" ht="63" x14ac:dyDescent="0.2">
      <c r="B59" s="25" t="s">
        <v>4</v>
      </c>
      <c r="C59" s="22" t="s">
        <v>0</v>
      </c>
      <c r="D59" s="23">
        <v>600</v>
      </c>
      <c r="E59" s="24">
        <v>81755000</v>
      </c>
      <c r="F59" s="24">
        <v>43159000</v>
      </c>
      <c r="G59" s="74">
        <f t="shared" si="0"/>
        <v>52.790655005810038</v>
      </c>
    </row>
    <row r="60" spans="2:7" ht="51" customHeight="1" x14ac:dyDescent="0.2">
      <c r="B60" s="27" t="s">
        <v>260</v>
      </c>
      <c r="C60" s="32" t="s">
        <v>261</v>
      </c>
      <c r="D60" s="23"/>
      <c r="E60" s="33">
        <f>SUM(E61)</f>
        <v>420000</v>
      </c>
      <c r="F60" s="33">
        <f>SUM(F61)</f>
        <v>0</v>
      </c>
      <c r="G60" s="74">
        <f t="shared" si="0"/>
        <v>0</v>
      </c>
    </row>
    <row r="61" spans="2:7" ht="51.75" customHeight="1" x14ac:dyDescent="0.2">
      <c r="B61" s="25" t="s">
        <v>4</v>
      </c>
      <c r="C61" s="22" t="s">
        <v>0</v>
      </c>
      <c r="D61" s="23">
        <v>600</v>
      </c>
      <c r="E61" s="33">
        <v>420000</v>
      </c>
      <c r="F61" s="33">
        <v>0</v>
      </c>
      <c r="G61" s="74">
        <f t="shared" si="0"/>
        <v>0</v>
      </c>
    </row>
    <row r="62" spans="2:7" ht="47.25" x14ac:dyDescent="0.2">
      <c r="B62" s="34" t="s">
        <v>294</v>
      </c>
      <c r="C62" s="35" t="s">
        <v>83</v>
      </c>
      <c r="D62" s="36" t="s">
        <v>0</v>
      </c>
      <c r="E62" s="37">
        <f>SUM(E63+E66)</f>
        <v>2758307</v>
      </c>
      <c r="F62" s="37">
        <f>SUM(F63+F66)</f>
        <v>1335802.1000000001</v>
      </c>
      <c r="G62" s="74">
        <f t="shared" si="0"/>
        <v>48.428333031819889</v>
      </c>
    </row>
    <row r="63" spans="2:7" ht="47.25" x14ac:dyDescent="0.25">
      <c r="B63" s="21" t="s">
        <v>128</v>
      </c>
      <c r="C63" s="22" t="s">
        <v>129</v>
      </c>
      <c r="D63" s="23" t="s">
        <v>0</v>
      </c>
      <c r="E63" s="24">
        <f>SUM(E64:E65)</f>
        <v>560000</v>
      </c>
      <c r="F63" s="24">
        <f>SUM(F64:F65)</f>
        <v>229264.1</v>
      </c>
      <c r="G63" s="74">
        <f t="shared" si="0"/>
        <v>40.940017857142855</v>
      </c>
    </row>
    <row r="64" spans="2:7" ht="47.25" x14ac:dyDescent="0.2">
      <c r="B64" s="26" t="s">
        <v>2</v>
      </c>
      <c r="C64" s="22" t="s">
        <v>0</v>
      </c>
      <c r="D64" s="23">
        <v>200</v>
      </c>
      <c r="E64" s="24">
        <v>60000</v>
      </c>
      <c r="F64" s="24">
        <v>4264.1000000000004</v>
      </c>
      <c r="G64" s="74">
        <f t="shared" si="0"/>
        <v>7.1068333333333342</v>
      </c>
    </row>
    <row r="65" spans="2:7" ht="63" x14ac:dyDescent="0.2">
      <c r="B65" s="25" t="s">
        <v>4</v>
      </c>
      <c r="C65" s="22"/>
      <c r="D65" s="23">
        <v>600</v>
      </c>
      <c r="E65" s="24">
        <v>500000</v>
      </c>
      <c r="F65" s="24">
        <v>225000</v>
      </c>
      <c r="G65" s="74">
        <f t="shared" si="0"/>
        <v>45</v>
      </c>
    </row>
    <row r="66" spans="2:7" ht="78.75" x14ac:dyDescent="0.2">
      <c r="B66" s="25" t="s">
        <v>81</v>
      </c>
      <c r="C66" s="32" t="s">
        <v>140</v>
      </c>
      <c r="D66" s="23"/>
      <c r="E66" s="24">
        <f>SUM(E67)</f>
        <v>2198307</v>
      </c>
      <c r="F66" s="24">
        <f>SUM(F67)</f>
        <v>1106538</v>
      </c>
      <c r="G66" s="74">
        <f t="shared" si="0"/>
        <v>50.335917594767245</v>
      </c>
    </row>
    <row r="67" spans="2:7" ht="63" x14ac:dyDescent="0.2">
      <c r="B67" s="25" t="s">
        <v>4</v>
      </c>
      <c r="C67" s="35"/>
      <c r="D67" s="23">
        <v>600</v>
      </c>
      <c r="E67" s="24">
        <v>2198307</v>
      </c>
      <c r="F67" s="24">
        <v>1106538</v>
      </c>
      <c r="G67" s="74">
        <f t="shared" si="0"/>
        <v>50.335917594767245</v>
      </c>
    </row>
    <row r="68" spans="2:7" ht="96" customHeight="1" x14ac:dyDescent="0.2">
      <c r="B68" s="34" t="s">
        <v>330</v>
      </c>
      <c r="C68" s="35" t="s">
        <v>82</v>
      </c>
      <c r="D68" s="36" t="s">
        <v>0</v>
      </c>
      <c r="E68" s="37">
        <f>SUM(E69+E72)</f>
        <v>416390</v>
      </c>
      <c r="F68" s="37">
        <f>SUM(F69+F72)</f>
        <v>375187.89999999997</v>
      </c>
      <c r="G68" s="74">
        <f t="shared" si="0"/>
        <v>90.104925670645301</v>
      </c>
    </row>
    <row r="69" spans="2:7" ht="31.5" customHeight="1" x14ac:dyDescent="0.25">
      <c r="B69" s="21" t="s">
        <v>130</v>
      </c>
      <c r="C69" s="22" t="s">
        <v>131</v>
      </c>
      <c r="D69" s="36"/>
      <c r="E69" s="24">
        <f>SUM(E70:E71)</f>
        <v>366390</v>
      </c>
      <c r="F69" s="24">
        <f>SUM(F70:F71)</f>
        <v>334457.59999999998</v>
      </c>
      <c r="G69" s="74">
        <f t="shared" si="0"/>
        <v>91.284587461448169</v>
      </c>
    </row>
    <row r="70" spans="2:7" ht="34.5" customHeight="1" x14ac:dyDescent="0.2">
      <c r="B70" s="26" t="s">
        <v>2</v>
      </c>
      <c r="C70" s="35"/>
      <c r="D70" s="23">
        <v>200</v>
      </c>
      <c r="E70" s="37">
        <v>75000</v>
      </c>
      <c r="F70" s="37">
        <v>43067.6</v>
      </c>
      <c r="G70" s="74">
        <f t="shared" si="0"/>
        <v>57.42346666666667</v>
      </c>
    </row>
    <row r="71" spans="2:7" ht="34.5" customHeight="1" x14ac:dyDescent="0.2">
      <c r="B71" s="25" t="s">
        <v>4</v>
      </c>
      <c r="C71" s="22"/>
      <c r="D71" s="23">
        <v>600</v>
      </c>
      <c r="E71" s="37">
        <v>291390</v>
      </c>
      <c r="F71" s="37">
        <v>291390</v>
      </c>
      <c r="G71" s="74">
        <f t="shared" si="0"/>
        <v>100</v>
      </c>
    </row>
    <row r="72" spans="2:7" ht="47.25" x14ac:dyDescent="0.2">
      <c r="B72" s="25" t="s">
        <v>80</v>
      </c>
      <c r="C72" s="32" t="s">
        <v>240</v>
      </c>
      <c r="D72" s="23" t="s">
        <v>0</v>
      </c>
      <c r="E72" s="24">
        <f>SUM(E73)</f>
        <v>50000</v>
      </c>
      <c r="F72" s="24">
        <f>SUM(F73)</f>
        <v>40730.300000000003</v>
      </c>
      <c r="G72" s="74">
        <f t="shared" si="0"/>
        <v>81.460599999999999</v>
      </c>
    </row>
    <row r="73" spans="2:7" ht="47.25" x14ac:dyDescent="0.2">
      <c r="B73" s="25" t="s">
        <v>2</v>
      </c>
      <c r="C73" s="38"/>
      <c r="D73" s="23">
        <v>200</v>
      </c>
      <c r="E73" s="24">
        <v>50000</v>
      </c>
      <c r="F73" s="24">
        <v>40730.300000000003</v>
      </c>
      <c r="G73" s="74">
        <f t="shared" ref="G73:G136" si="1">F73/E73*100</f>
        <v>81.460599999999999</v>
      </c>
    </row>
    <row r="74" spans="2:7" ht="63" x14ac:dyDescent="0.2">
      <c r="B74" s="13" t="s">
        <v>132</v>
      </c>
      <c r="C74" s="14" t="s">
        <v>79</v>
      </c>
      <c r="D74" s="15" t="s">
        <v>0</v>
      </c>
      <c r="E74" s="16">
        <f>SUM(E75+E132+E136)</f>
        <v>178693739</v>
      </c>
      <c r="F74" s="16">
        <f>SUM(F75+F132+F136)</f>
        <v>89527747.210000008</v>
      </c>
      <c r="G74" s="74">
        <f t="shared" si="1"/>
        <v>50.101222186637443</v>
      </c>
    </row>
    <row r="75" spans="2:7" ht="95.25" customHeight="1" x14ac:dyDescent="0.25">
      <c r="B75" s="39" t="s">
        <v>331</v>
      </c>
      <c r="C75" s="18" t="s">
        <v>78</v>
      </c>
      <c r="D75" s="19" t="s">
        <v>0</v>
      </c>
      <c r="E75" s="20">
        <f>SUM(E76+E78+E81+E86+E89+E92+E95+E97+E99+E101+E104+E109+E112+E115+E117+E120+E124+E127+E130+E84+E107)</f>
        <v>177893739</v>
      </c>
      <c r="F75" s="20">
        <f>SUM(F76+F78+F81+F86+F89+F92+F95+F97+F99+F101+F104+F109+F112+F115+F117+F120+F124+F127+F130+F84+F107)</f>
        <v>89219255.13000001</v>
      </c>
      <c r="G75" s="74">
        <f t="shared" si="1"/>
        <v>50.153117041404151</v>
      </c>
    </row>
    <row r="76" spans="2:7" ht="31.5" x14ac:dyDescent="0.25">
      <c r="B76" s="21" t="s">
        <v>133</v>
      </c>
      <c r="C76" s="22" t="s">
        <v>134</v>
      </c>
      <c r="D76" s="36"/>
      <c r="E76" s="24">
        <f>SUM(E77)</f>
        <v>303000</v>
      </c>
      <c r="F76" s="24">
        <f>SUM(F77)</f>
        <v>130216</v>
      </c>
      <c r="G76" s="74">
        <f t="shared" si="1"/>
        <v>42.97557755775577</v>
      </c>
    </row>
    <row r="77" spans="2:7" ht="63" x14ac:dyDescent="0.2">
      <c r="B77" s="25" t="s">
        <v>4</v>
      </c>
      <c r="C77" s="22"/>
      <c r="D77" s="23">
        <v>600</v>
      </c>
      <c r="E77" s="24">
        <v>303000</v>
      </c>
      <c r="F77" s="24">
        <v>130216</v>
      </c>
      <c r="G77" s="74">
        <f t="shared" si="1"/>
        <v>42.97557755775577</v>
      </c>
    </row>
    <row r="78" spans="2:7" ht="31.5" x14ac:dyDescent="0.25">
      <c r="B78" s="40" t="s">
        <v>213</v>
      </c>
      <c r="C78" s="22" t="s">
        <v>214</v>
      </c>
      <c r="D78" s="23"/>
      <c r="E78" s="24">
        <f>SUM(E79+E80)</f>
        <v>77000</v>
      </c>
      <c r="F78" s="24">
        <f>SUM(F79+F80)</f>
        <v>42000</v>
      </c>
      <c r="G78" s="74">
        <f t="shared" si="1"/>
        <v>54.54545454545454</v>
      </c>
    </row>
    <row r="79" spans="2:7" ht="47.25" x14ac:dyDescent="0.2">
      <c r="B79" s="25" t="s">
        <v>2</v>
      </c>
      <c r="C79" s="35"/>
      <c r="D79" s="23">
        <v>200</v>
      </c>
      <c r="E79" s="24">
        <v>45000</v>
      </c>
      <c r="F79" s="24">
        <v>37000</v>
      </c>
      <c r="G79" s="74">
        <f t="shared" si="1"/>
        <v>82.222222222222214</v>
      </c>
    </row>
    <row r="80" spans="2:7" ht="63" x14ac:dyDescent="0.2">
      <c r="B80" s="25" t="s">
        <v>4</v>
      </c>
      <c r="C80" s="22"/>
      <c r="D80" s="23">
        <v>600</v>
      </c>
      <c r="E80" s="24">
        <v>32000</v>
      </c>
      <c r="F80" s="24">
        <v>5000</v>
      </c>
      <c r="G80" s="74">
        <f t="shared" si="1"/>
        <v>15.625</v>
      </c>
    </row>
    <row r="81" spans="2:7" ht="63" x14ac:dyDescent="0.25">
      <c r="B81" s="41" t="s">
        <v>227</v>
      </c>
      <c r="C81" s="22" t="s">
        <v>228</v>
      </c>
      <c r="D81" s="23"/>
      <c r="E81" s="24">
        <f>SUM(E82+E83)</f>
        <v>7000</v>
      </c>
      <c r="F81" s="24">
        <f>SUM(F82+F83)</f>
        <v>1000</v>
      </c>
      <c r="G81" s="74">
        <f t="shared" si="1"/>
        <v>14.285714285714285</v>
      </c>
    </row>
    <row r="82" spans="2:7" ht="47.25" x14ac:dyDescent="0.2">
      <c r="B82" s="26" t="s">
        <v>2</v>
      </c>
      <c r="C82" s="35"/>
      <c r="D82" s="23">
        <v>200</v>
      </c>
      <c r="E82" s="24">
        <v>3000</v>
      </c>
      <c r="F82" s="24">
        <v>0</v>
      </c>
      <c r="G82" s="74">
        <f t="shared" si="1"/>
        <v>0</v>
      </c>
    </row>
    <row r="83" spans="2:7" ht="66" customHeight="1" x14ac:dyDescent="0.2">
      <c r="B83" s="25" t="s">
        <v>4</v>
      </c>
      <c r="C83" s="22"/>
      <c r="D83" s="23">
        <v>600</v>
      </c>
      <c r="E83" s="24">
        <v>4000</v>
      </c>
      <c r="F83" s="24">
        <v>1000</v>
      </c>
      <c r="G83" s="74">
        <f t="shared" si="1"/>
        <v>25</v>
      </c>
    </row>
    <row r="84" spans="2:7" ht="127.5" customHeight="1" x14ac:dyDescent="0.2">
      <c r="B84" s="25" t="s">
        <v>262</v>
      </c>
      <c r="C84" s="32" t="s">
        <v>263</v>
      </c>
      <c r="D84" s="23"/>
      <c r="E84" s="24">
        <f>SUM(E85)</f>
        <v>5986000</v>
      </c>
      <c r="F84" s="24">
        <f>SUM(F85)</f>
        <v>2710412</v>
      </c>
      <c r="G84" s="74">
        <f t="shared" si="1"/>
        <v>45.279184764450385</v>
      </c>
    </row>
    <row r="85" spans="2:7" ht="31.5" x14ac:dyDescent="0.2">
      <c r="B85" s="25" t="s">
        <v>5</v>
      </c>
      <c r="C85" s="22" t="s">
        <v>0</v>
      </c>
      <c r="D85" s="23">
        <v>300</v>
      </c>
      <c r="E85" s="24">
        <v>5986000</v>
      </c>
      <c r="F85" s="24">
        <v>2710412</v>
      </c>
      <c r="G85" s="74">
        <f t="shared" si="1"/>
        <v>45.279184764450385</v>
      </c>
    </row>
    <row r="86" spans="2:7" ht="86.25" customHeight="1" x14ac:dyDescent="0.2">
      <c r="B86" s="42" t="s">
        <v>254</v>
      </c>
      <c r="C86" s="22" t="s">
        <v>255</v>
      </c>
      <c r="D86" s="23" t="s">
        <v>0</v>
      </c>
      <c r="E86" s="24">
        <f>SUM(E87+E88)</f>
        <v>89600</v>
      </c>
      <c r="F86" s="24">
        <f>SUM(F87+F88)</f>
        <v>14156.98</v>
      </c>
      <c r="G86" s="74">
        <f t="shared" si="1"/>
        <v>15.800200892857141</v>
      </c>
    </row>
    <row r="87" spans="2:7" ht="35.25" customHeight="1" x14ac:dyDescent="0.2">
      <c r="B87" s="26" t="s">
        <v>2</v>
      </c>
      <c r="C87" s="35"/>
      <c r="D87" s="23">
        <v>200</v>
      </c>
      <c r="E87" s="24">
        <v>390</v>
      </c>
      <c r="F87" s="24">
        <v>209</v>
      </c>
      <c r="G87" s="74">
        <f t="shared" si="1"/>
        <v>53.589743589743591</v>
      </c>
    </row>
    <row r="88" spans="2:7" ht="31.5" x14ac:dyDescent="0.2">
      <c r="B88" s="25" t="s">
        <v>5</v>
      </c>
      <c r="C88" s="22" t="s">
        <v>0</v>
      </c>
      <c r="D88" s="23">
        <v>300</v>
      </c>
      <c r="E88" s="24">
        <v>89210</v>
      </c>
      <c r="F88" s="24">
        <v>13947.98</v>
      </c>
      <c r="G88" s="74">
        <f t="shared" si="1"/>
        <v>15.634996076673019</v>
      </c>
    </row>
    <row r="89" spans="2:7" ht="94.5" customHeight="1" x14ac:dyDescent="0.2">
      <c r="B89" s="25" t="s">
        <v>77</v>
      </c>
      <c r="C89" s="22" t="s">
        <v>76</v>
      </c>
      <c r="D89" s="23" t="s">
        <v>0</v>
      </c>
      <c r="E89" s="24">
        <f>SUM(E90+E91)</f>
        <v>2147285</v>
      </c>
      <c r="F89" s="24">
        <f>SUM(F90+F91)</f>
        <v>2138091.7799999998</v>
      </c>
      <c r="G89" s="74">
        <f t="shared" si="1"/>
        <v>99.571867730645906</v>
      </c>
    </row>
    <row r="90" spans="2:7" ht="47.25" x14ac:dyDescent="0.2">
      <c r="B90" s="26" t="s">
        <v>2</v>
      </c>
      <c r="C90" s="35"/>
      <c r="D90" s="23">
        <v>200</v>
      </c>
      <c r="E90" s="24">
        <v>32000</v>
      </c>
      <c r="F90" s="24">
        <v>31597</v>
      </c>
      <c r="G90" s="74">
        <f t="shared" si="1"/>
        <v>98.740625000000009</v>
      </c>
    </row>
    <row r="91" spans="2:7" ht="31.5" x14ac:dyDescent="0.2">
      <c r="B91" s="25" t="s">
        <v>5</v>
      </c>
      <c r="C91" s="22" t="s">
        <v>0</v>
      </c>
      <c r="D91" s="23">
        <v>300</v>
      </c>
      <c r="E91" s="24">
        <v>2115285</v>
      </c>
      <c r="F91" s="24">
        <v>2106494.7799999998</v>
      </c>
      <c r="G91" s="74">
        <f t="shared" si="1"/>
        <v>99.584442758304419</v>
      </c>
    </row>
    <row r="92" spans="2:7" ht="63" x14ac:dyDescent="0.2">
      <c r="B92" s="25" t="s">
        <v>75</v>
      </c>
      <c r="C92" s="22" t="s">
        <v>74</v>
      </c>
      <c r="D92" s="23" t="s">
        <v>0</v>
      </c>
      <c r="E92" s="24">
        <f>SUM(E93+E94)</f>
        <v>16948000</v>
      </c>
      <c r="F92" s="24">
        <f>SUM(F93+F94)</f>
        <v>6504815.9100000001</v>
      </c>
      <c r="G92" s="74">
        <f t="shared" si="1"/>
        <v>38.381023778616949</v>
      </c>
    </row>
    <row r="93" spans="2:7" ht="47.25" x14ac:dyDescent="0.2">
      <c r="B93" s="26" t="s">
        <v>2</v>
      </c>
      <c r="C93" s="35"/>
      <c r="D93" s="23">
        <v>200</v>
      </c>
      <c r="E93" s="37">
        <v>198000</v>
      </c>
      <c r="F93" s="37">
        <v>95996</v>
      </c>
      <c r="G93" s="74">
        <f t="shared" si="1"/>
        <v>48.482828282828279</v>
      </c>
    </row>
    <row r="94" spans="2:7" ht="31.5" x14ac:dyDescent="0.2">
      <c r="B94" s="25" t="s">
        <v>5</v>
      </c>
      <c r="C94" s="22" t="s">
        <v>0</v>
      </c>
      <c r="D94" s="23">
        <v>300</v>
      </c>
      <c r="E94" s="24">
        <v>16750000</v>
      </c>
      <c r="F94" s="24">
        <v>6408819.9100000001</v>
      </c>
      <c r="G94" s="74">
        <f t="shared" si="1"/>
        <v>38.261611402985075</v>
      </c>
    </row>
    <row r="95" spans="2:7" ht="99" customHeight="1" x14ac:dyDescent="0.2">
      <c r="B95" s="25" t="s">
        <v>73</v>
      </c>
      <c r="C95" s="22" t="s">
        <v>72</v>
      </c>
      <c r="D95" s="23" t="s">
        <v>0</v>
      </c>
      <c r="E95" s="24">
        <f>SUM(E96)</f>
        <v>282000</v>
      </c>
      <c r="F95" s="24">
        <f>SUM(F96)</f>
        <v>63850.57</v>
      </c>
      <c r="G95" s="74">
        <f t="shared" si="1"/>
        <v>22.642046099290781</v>
      </c>
    </row>
    <row r="96" spans="2:7" ht="31.5" x14ac:dyDescent="0.2">
      <c r="B96" s="25" t="s">
        <v>5</v>
      </c>
      <c r="C96" s="22" t="s">
        <v>0</v>
      </c>
      <c r="D96" s="23">
        <v>300</v>
      </c>
      <c r="E96" s="24">
        <v>282000</v>
      </c>
      <c r="F96" s="24">
        <v>63850.57</v>
      </c>
      <c r="G96" s="74">
        <f t="shared" si="1"/>
        <v>22.642046099290781</v>
      </c>
    </row>
    <row r="97" spans="2:7" ht="141.75" x14ac:dyDescent="0.2">
      <c r="B97" s="25" t="s">
        <v>71</v>
      </c>
      <c r="C97" s="22" t="s">
        <v>70</v>
      </c>
      <c r="D97" s="23" t="s">
        <v>0</v>
      </c>
      <c r="E97" s="24">
        <f>SUM(E98)</f>
        <v>8024000</v>
      </c>
      <c r="F97" s="24">
        <f>SUM(F98)</f>
        <v>3904722.34</v>
      </c>
      <c r="G97" s="74">
        <f t="shared" si="1"/>
        <v>48.663040129611161</v>
      </c>
    </row>
    <row r="98" spans="2:7" ht="31.5" x14ac:dyDescent="0.2">
      <c r="B98" s="25" t="s">
        <v>5</v>
      </c>
      <c r="C98" s="22" t="s">
        <v>0</v>
      </c>
      <c r="D98" s="23">
        <v>300</v>
      </c>
      <c r="E98" s="24">
        <v>8024000</v>
      </c>
      <c r="F98" s="24">
        <v>3904722.34</v>
      </c>
      <c r="G98" s="74">
        <f t="shared" si="1"/>
        <v>48.663040129611161</v>
      </c>
    </row>
    <row r="99" spans="2:7" ht="66.75" customHeight="1" x14ac:dyDescent="0.2">
      <c r="B99" s="25" t="s">
        <v>69</v>
      </c>
      <c r="C99" s="22" t="s">
        <v>68</v>
      </c>
      <c r="D99" s="23" t="s">
        <v>0</v>
      </c>
      <c r="E99" s="24">
        <f>SUM(E100)</f>
        <v>1073000</v>
      </c>
      <c r="F99" s="24">
        <f>SUM(F100)</f>
        <v>455616.69</v>
      </c>
      <c r="G99" s="74">
        <f t="shared" si="1"/>
        <v>42.461946877912396</v>
      </c>
    </row>
    <row r="100" spans="2:7" ht="31.5" x14ac:dyDescent="0.2">
      <c r="B100" s="25" t="s">
        <v>5</v>
      </c>
      <c r="C100" s="22" t="s">
        <v>0</v>
      </c>
      <c r="D100" s="23">
        <v>300</v>
      </c>
      <c r="E100" s="24">
        <v>1073000</v>
      </c>
      <c r="F100" s="24">
        <v>455616.69</v>
      </c>
      <c r="G100" s="74">
        <f t="shared" si="1"/>
        <v>42.461946877912396</v>
      </c>
    </row>
    <row r="101" spans="2:7" ht="63" x14ac:dyDescent="0.2">
      <c r="B101" s="25" t="s">
        <v>67</v>
      </c>
      <c r="C101" s="22" t="s">
        <v>66</v>
      </c>
      <c r="D101" s="23" t="s">
        <v>0</v>
      </c>
      <c r="E101" s="24">
        <f>SUM(E102+E103)</f>
        <v>10736000</v>
      </c>
      <c r="F101" s="24">
        <f>SUM(F102+F103)</f>
        <v>4172507.69</v>
      </c>
      <c r="G101" s="74">
        <f t="shared" si="1"/>
        <v>38.864639437406858</v>
      </c>
    </row>
    <row r="102" spans="2:7" ht="47.25" x14ac:dyDescent="0.2">
      <c r="B102" s="26" t="s">
        <v>2</v>
      </c>
      <c r="C102" s="35"/>
      <c r="D102" s="23">
        <v>200</v>
      </c>
      <c r="E102" s="24">
        <v>210000</v>
      </c>
      <c r="F102" s="24">
        <v>63400.67</v>
      </c>
      <c r="G102" s="74">
        <f t="shared" si="1"/>
        <v>30.190795238095237</v>
      </c>
    </row>
    <row r="103" spans="2:7" ht="31.5" x14ac:dyDescent="0.2">
      <c r="B103" s="25" t="s">
        <v>5</v>
      </c>
      <c r="C103" s="22" t="s">
        <v>0</v>
      </c>
      <c r="D103" s="23">
        <v>300</v>
      </c>
      <c r="E103" s="24">
        <v>10526000</v>
      </c>
      <c r="F103" s="24">
        <v>4109107.02</v>
      </c>
      <c r="G103" s="74">
        <f t="shared" si="1"/>
        <v>39.037687820634623</v>
      </c>
    </row>
    <row r="104" spans="2:7" ht="94.5" x14ac:dyDescent="0.2">
      <c r="B104" s="25" t="s">
        <v>65</v>
      </c>
      <c r="C104" s="22" t="s">
        <v>64</v>
      </c>
      <c r="D104" s="23" t="s">
        <v>0</v>
      </c>
      <c r="E104" s="24">
        <f>SUM(E105+E106)</f>
        <v>17400000</v>
      </c>
      <c r="F104" s="24">
        <f>SUM(F105+F106)</f>
        <v>9789498</v>
      </c>
      <c r="G104" s="74">
        <f t="shared" si="1"/>
        <v>56.261482758620687</v>
      </c>
    </row>
    <row r="105" spans="2:7" ht="47.25" x14ac:dyDescent="0.2">
      <c r="B105" s="26" t="s">
        <v>2</v>
      </c>
      <c r="C105" s="35"/>
      <c r="D105" s="23">
        <v>200</v>
      </c>
      <c r="E105" s="24">
        <v>403000</v>
      </c>
      <c r="F105" s="24">
        <v>160676.60999999999</v>
      </c>
      <c r="G105" s="74">
        <f t="shared" si="1"/>
        <v>39.870126550868484</v>
      </c>
    </row>
    <row r="106" spans="2:7" ht="31.5" x14ac:dyDescent="0.2">
      <c r="B106" s="25" t="s">
        <v>5</v>
      </c>
      <c r="C106" s="22" t="s">
        <v>0</v>
      </c>
      <c r="D106" s="23">
        <v>300</v>
      </c>
      <c r="E106" s="24">
        <v>16997000</v>
      </c>
      <c r="F106" s="24">
        <v>9628821.3900000006</v>
      </c>
      <c r="G106" s="74">
        <f t="shared" si="1"/>
        <v>56.650122904041886</v>
      </c>
    </row>
    <row r="107" spans="2:7" ht="94.5" x14ac:dyDescent="0.2">
      <c r="B107" s="25" t="s">
        <v>301</v>
      </c>
      <c r="C107" s="32" t="s">
        <v>302</v>
      </c>
      <c r="D107" s="23"/>
      <c r="E107" s="24">
        <f>SUM(E108)</f>
        <v>106700</v>
      </c>
      <c r="F107" s="24">
        <f>SUM(F108)</f>
        <v>0</v>
      </c>
      <c r="G107" s="74">
        <f t="shared" si="1"/>
        <v>0</v>
      </c>
    </row>
    <row r="108" spans="2:7" ht="47.25" x14ac:dyDescent="0.2">
      <c r="B108" s="26" t="s">
        <v>2</v>
      </c>
      <c r="C108" s="35"/>
      <c r="D108" s="23">
        <v>200</v>
      </c>
      <c r="E108" s="24">
        <v>106700</v>
      </c>
      <c r="F108" s="24">
        <v>0</v>
      </c>
      <c r="G108" s="74">
        <f t="shared" si="1"/>
        <v>0</v>
      </c>
    </row>
    <row r="109" spans="2:7" ht="77.45" customHeight="1" x14ac:dyDescent="0.2">
      <c r="B109" s="25" t="s">
        <v>111</v>
      </c>
      <c r="C109" s="22" t="s">
        <v>63</v>
      </c>
      <c r="D109" s="23" t="s">
        <v>0</v>
      </c>
      <c r="E109" s="24">
        <f>SUM(E110+E111)</f>
        <v>8727000</v>
      </c>
      <c r="F109" s="24">
        <f>SUM(F110+F111)</f>
        <v>3774551.88</v>
      </c>
      <c r="G109" s="74">
        <f t="shared" si="1"/>
        <v>43.2514252320385</v>
      </c>
    </row>
    <row r="110" spans="2:7" ht="49.5" customHeight="1" x14ac:dyDescent="0.2">
      <c r="B110" s="26" t="s">
        <v>2</v>
      </c>
      <c r="C110" s="35"/>
      <c r="D110" s="23">
        <v>200</v>
      </c>
      <c r="E110" s="24">
        <v>98000</v>
      </c>
      <c r="F110" s="24">
        <v>95836.88</v>
      </c>
      <c r="G110" s="74">
        <f t="shared" si="1"/>
        <v>97.792734693877563</v>
      </c>
    </row>
    <row r="111" spans="2:7" ht="31.5" x14ac:dyDescent="0.2">
      <c r="B111" s="25" t="s">
        <v>5</v>
      </c>
      <c r="C111" s="22" t="s">
        <v>0</v>
      </c>
      <c r="D111" s="23">
        <v>300</v>
      </c>
      <c r="E111" s="24">
        <v>8629000</v>
      </c>
      <c r="F111" s="24">
        <v>3678715</v>
      </c>
      <c r="G111" s="74">
        <f t="shared" si="1"/>
        <v>42.631996755128057</v>
      </c>
    </row>
    <row r="112" spans="2:7" ht="126" x14ac:dyDescent="0.2">
      <c r="B112" s="25" t="s">
        <v>62</v>
      </c>
      <c r="C112" s="22" t="s">
        <v>61</v>
      </c>
      <c r="D112" s="23" t="s">
        <v>0</v>
      </c>
      <c r="E112" s="24">
        <f>SUM(E113+E114)</f>
        <v>22814000</v>
      </c>
      <c r="F112" s="24">
        <f>SUM(F113+F114)</f>
        <v>13669570.33</v>
      </c>
      <c r="G112" s="74">
        <f t="shared" si="1"/>
        <v>59.917464407819764</v>
      </c>
    </row>
    <row r="113" spans="2:7" ht="47.25" x14ac:dyDescent="0.2">
      <c r="B113" s="26" t="s">
        <v>2</v>
      </c>
      <c r="C113" s="35"/>
      <c r="D113" s="23">
        <v>200</v>
      </c>
      <c r="E113" s="24">
        <v>640000</v>
      </c>
      <c r="F113" s="24">
        <v>220703.76</v>
      </c>
      <c r="G113" s="74">
        <f t="shared" si="1"/>
        <v>34.484962500000002</v>
      </c>
    </row>
    <row r="114" spans="2:7" ht="31.5" x14ac:dyDescent="0.2">
      <c r="B114" s="25" t="s">
        <v>5</v>
      </c>
      <c r="C114" s="22" t="s">
        <v>0</v>
      </c>
      <c r="D114" s="23">
        <v>300</v>
      </c>
      <c r="E114" s="24">
        <v>22174000</v>
      </c>
      <c r="F114" s="24">
        <v>13448866.57</v>
      </c>
      <c r="G114" s="74">
        <f t="shared" si="1"/>
        <v>60.651513348967256</v>
      </c>
    </row>
    <row r="115" spans="2:7" ht="97.5" customHeight="1" x14ac:dyDescent="0.2">
      <c r="B115" s="25" t="s">
        <v>60</v>
      </c>
      <c r="C115" s="22" t="s">
        <v>59</v>
      </c>
      <c r="D115" s="23" t="s">
        <v>0</v>
      </c>
      <c r="E115" s="24">
        <f>SUM(E116)</f>
        <v>49498967</v>
      </c>
      <c r="F115" s="24">
        <f>SUM(F116)</f>
        <v>24370927</v>
      </c>
      <c r="G115" s="74">
        <f t="shared" si="1"/>
        <v>49.235223434056714</v>
      </c>
    </row>
    <row r="116" spans="2:7" ht="63" x14ac:dyDescent="0.2">
      <c r="B116" s="25" t="s">
        <v>4</v>
      </c>
      <c r="C116" s="22" t="s">
        <v>0</v>
      </c>
      <c r="D116" s="23">
        <v>600</v>
      </c>
      <c r="E116" s="24">
        <v>49498967</v>
      </c>
      <c r="F116" s="24">
        <v>24370927</v>
      </c>
      <c r="G116" s="74">
        <f t="shared" si="1"/>
        <v>49.235223434056714</v>
      </c>
    </row>
    <row r="117" spans="2:7" ht="31.5" x14ac:dyDescent="0.2">
      <c r="B117" s="25" t="s">
        <v>58</v>
      </c>
      <c r="C117" s="22" t="s">
        <v>57</v>
      </c>
      <c r="D117" s="23" t="s">
        <v>0</v>
      </c>
      <c r="E117" s="24">
        <f>SUM(E118+E119)</f>
        <v>7054000</v>
      </c>
      <c r="F117" s="24">
        <f>SUM(F118+F119)</f>
        <v>4212874.8899999997</v>
      </c>
      <c r="G117" s="74">
        <f t="shared" si="1"/>
        <v>59.723205131840082</v>
      </c>
    </row>
    <row r="118" spans="2:7" ht="47.25" x14ac:dyDescent="0.2">
      <c r="B118" s="26" t="s">
        <v>2</v>
      </c>
      <c r="C118" s="35"/>
      <c r="D118" s="23">
        <v>200</v>
      </c>
      <c r="E118" s="24">
        <v>118962</v>
      </c>
      <c r="F118" s="24">
        <v>64378.99</v>
      </c>
      <c r="G118" s="74">
        <f t="shared" si="1"/>
        <v>54.117272742556445</v>
      </c>
    </row>
    <row r="119" spans="2:7" ht="31.5" x14ac:dyDescent="0.2">
      <c r="B119" s="25" t="s">
        <v>5</v>
      </c>
      <c r="C119" s="22" t="s">
        <v>0</v>
      </c>
      <c r="D119" s="23">
        <v>300</v>
      </c>
      <c r="E119" s="24">
        <v>6935038</v>
      </c>
      <c r="F119" s="24">
        <v>4148495.9</v>
      </c>
      <c r="G119" s="74">
        <f t="shared" si="1"/>
        <v>59.81936796885612</v>
      </c>
    </row>
    <row r="120" spans="2:7" ht="63" x14ac:dyDescent="0.2">
      <c r="B120" s="25" t="s">
        <v>56</v>
      </c>
      <c r="C120" s="22" t="s">
        <v>55</v>
      </c>
      <c r="D120" s="23" t="s">
        <v>0</v>
      </c>
      <c r="E120" s="24">
        <f>SUM(E121:E123)</f>
        <v>7476100</v>
      </c>
      <c r="F120" s="24">
        <f>SUM(F121:F123)</f>
        <v>3507742.39</v>
      </c>
      <c r="G120" s="74">
        <f t="shared" si="1"/>
        <v>46.919415069354343</v>
      </c>
    </row>
    <row r="121" spans="2:7" ht="141.75" x14ac:dyDescent="0.2">
      <c r="B121" s="25" t="s">
        <v>3</v>
      </c>
      <c r="C121" s="22" t="s">
        <v>0</v>
      </c>
      <c r="D121" s="23">
        <v>100</v>
      </c>
      <c r="E121" s="24">
        <v>6074600</v>
      </c>
      <c r="F121" s="24">
        <v>2931473.81</v>
      </c>
      <c r="G121" s="74">
        <f t="shared" si="1"/>
        <v>48.257890396075467</v>
      </c>
    </row>
    <row r="122" spans="2:7" ht="47.25" x14ac:dyDescent="0.2">
      <c r="B122" s="25" t="s">
        <v>2</v>
      </c>
      <c r="C122" s="22"/>
      <c r="D122" s="23">
        <v>200</v>
      </c>
      <c r="E122" s="24">
        <v>1391568</v>
      </c>
      <c r="F122" s="24">
        <v>574310.57999999996</v>
      </c>
      <c r="G122" s="74">
        <f t="shared" si="1"/>
        <v>41.270752129971363</v>
      </c>
    </row>
    <row r="123" spans="2:7" ht="15.75" x14ac:dyDescent="0.2">
      <c r="B123" s="25" t="s">
        <v>1</v>
      </c>
      <c r="C123" s="43" t="s">
        <v>0</v>
      </c>
      <c r="D123" s="23">
        <v>800</v>
      </c>
      <c r="E123" s="24">
        <v>9932</v>
      </c>
      <c r="F123" s="24">
        <v>1958</v>
      </c>
      <c r="G123" s="74">
        <f t="shared" si="1"/>
        <v>19.714055577929923</v>
      </c>
    </row>
    <row r="124" spans="2:7" ht="47.25" x14ac:dyDescent="0.2">
      <c r="B124" s="25" t="s">
        <v>54</v>
      </c>
      <c r="C124" s="22" t="s">
        <v>53</v>
      </c>
      <c r="D124" s="23" t="s">
        <v>0</v>
      </c>
      <c r="E124" s="37">
        <f>SUM(E125+E126)</f>
        <v>3122087</v>
      </c>
      <c r="F124" s="37">
        <f>SUM(F125+F126)</f>
        <v>1456582.68</v>
      </c>
      <c r="G124" s="74">
        <f t="shared" si="1"/>
        <v>46.654134878368218</v>
      </c>
    </row>
    <row r="125" spans="2:7" ht="47.25" x14ac:dyDescent="0.2">
      <c r="B125" s="25" t="s">
        <v>2</v>
      </c>
      <c r="C125" s="22"/>
      <c r="D125" s="23">
        <v>200</v>
      </c>
      <c r="E125" s="24">
        <v>120993</v>
      </c>
      <c r="F125" s="24">
        <v>79002.97</v>
      </c>
      <c r="G125" s="74">
        <f t="shared" si="1"/>
        <v>65.295488168737037</v>
      </c>
    </row>
    <row r="126" spans="2:7" ht="31.5" x14ac:dyDescent="0.2">
      <c r="B126" s="25" t="s">
        <v>5</v>
      </c>
      <c r="C126" s="22" t="s">
        <v>0</v>
      </c>
      <c r="D126" s="23">
        <v>300</v>
      </c>
      <c r="E126" s="24">
        <v>3001094</v>
      </c>
      <c r="F126" s="24">
        <v>1377579.71</v>
      </c>
      <c r="G126" s="74">
        <f t="shared" si="1"/>
        <v>45.902584524176845</v>
      </c>
    </row>
    <row r="127" spans="2:7" ht="63" x14ac:dyDescent="0.2">
      <c r="B127" s="25" t="s">
        <v>50</v>
      </c>
      <c r="C127" s="32" t="s">
        <v>139</v>
      </c>
      <c r="D127" s="23"/>
      <c r="E127" s="37">
        <f>SUM(E128+E129)</f>
        <v>65000</v>
      </c>
      <c r="F127" s="37">
        <f>SUM(F128+F129)</f>
        <v>12000</v>
      </c>
      <c r="G127" s="74">
        <f t="shared" si="1"/>
        <v>18.461538461538463</v>
      </c>
    </row>
    <row r="128" spans="2:7" ht="47.25" x14ac:dyDescent="0.2">
      <c r="B128" s="25" t="s">
        <v>2</v>
      </c>
      <c r="C128" s="22"/>
      <c r="D128" s="23">
        <v>200</v>
      </c>
      <c r="E128" s="24">
        <v>29000</v>
      </c>
      <c r="F128" s="24">
        <v>0</v>
      </c>
      <c r="G128" s="74">
        <f t="shared" si="1"/>
        <v>0</v>
      </c>
    </row>
    <row r="129" spans="2:7" ht="63" x14ac:dyDescent="0.2">
      <c r="B129" s="25" t="s">
        <v>4</v>
      </c>
      <c r="C129" s="22"/>
      <c r="D129" s="23">
        <v>600</v>
      </c>
      <c r="E129" s="24">
        <v>36000</v>
      </c>
      <c r="F129" s="24">
        <v>12000</v>
      </c>
      <c r="G129" s="74">
        <f t="shared" si="1"/>
        <v>33.333333333333329</v>
      </c>
    </row>
    <row r="130" spans="2:7" ht="63" x14ac:dyDescent="0.2">
      <c r="B130" s="25" t="s">
        <v>52</v>
      </c>
      <c r="C130" s="22" t="s">
        <v>51</v>
      </c>
      <c r="D130" s="23" t="s">
        <v>0</v>
      </c>
      <c r="E130" s="24">
        <f>SUM(E131)</f>
        <v>15957000</v>
      </c>
      <c r="F130" s="24">
        <f>SUM(F131)</f>
        <v>8288118</v>
      </c>
      <c r="G130" s="74">
        <f t="shared" si="1"/>
        <v>51.940327129159613</v>
      </c>
    </row>
    <row r="131" spans="2:7" ht="31.5" x14ac:dyDescent="0.2">
      <c r="B131" s="25" t="s">
        <v>5</v>
      </c>
      <c r="C131" s="22" t="s">
        <v>0</v>
      </c>
      <c r="D131" s="23">
        <v>300</v>
      </c>
      <c r="E131" s="24">
        <v>15957000</v>
      </c>
      <c r="F131" s="24">
        <v>8288118</v>
      </c>
      <c r="G131" s="74">
        <f t="shared" si="1"/>
        <v>51.940327129159613</v>
      </c>
    </row>
    <row r="132" spans="2:7" ht="128.25" customHeight="1" x14ac:dyDescent="0.2">
      <c r="B132" s="44" t="s">
        <v>264</v>
      </c>
      <c r="C132" s="35" t="s">
        <v>215</v>
      </c>
      <c r="D132" s="36"/>
      <c r="E132" s="37">
        <f>SUM(E133)</f>
        <v>100000</v>
      </c>
      <c r="F132" s="37">
        <f>SUM(F133)</f>
        <v>50000</v>
      </c>
      <c r="G132" s="74">
        <f t="shared" si="1"/>
        <v>50</v>
      </c>
    </row>
    <row r="133" spans="2:7" ht="141.75" x14ac:dyDescent="0.25">
      <c r="B133" s="41" t="s">
        <v>265</v>
      </c>
      <c r="C133" s="22" t="s">
        <v>216</v>
      </c>
      <c r="D133" s="23"/>
      <c r="E133" s="24">
        <f>SUM(E134:E135)</f>
        <v>100000</v>
      </c>
      <c r="F133" s="24">
        <f>SUM(F134:F135)</f>
        <v>50000</v>
      </c>
      <c r="G133" s="74">
        <f t="shared" si="1"/>
        <v>50</v>
      </c>
    </row>
    <row r="134" spans="2:7" ht="36.75" customHeight="1" x14ac:dyDescent="0.2">
      <c r="B134" s="25" t="s">
        <v>2</v>
      </c>
      <c r="C134" s="22"/>
      <c r="D134" s="23">
        <v>200</v>
      </c>
      <c r="E134" s="24">
        <v>30000</v>
      </c>
      <c r="F134" s="24">
        <v>0</v>
      </c>
      <c r="G134" s="74">
        <f t="shared" si="1"/>
        <v>0</v>
      </c>
    </row>
    <row r="135" spans="2:7" ht="36.75" customHeight="1" x14ac:dyDescent="0.2">
      <c r="B135" s="25" t="s">
        <v>4</v>
      </c>
      <c r="C135" s="22"/>
      <c r="D135" s="23">
        <v>600</v>
      </c>
      <c r="E135" s="24">
        <v>70000</v>
      </c>
      <c r="F135" s="24">
        <v>50000</v>
      </c>
      <c r="G135" s="74">
        <f t="shared" si="1"/>
        <v>71.428571428571431</v>
      </c>
    </row>
    <row r="136" spans="2:7" ht="85.5" customHeight="1" x14ac:dyDescent="0.2">
      <c r="B136" s="44" t="s">
        <v>221</v>
      </c>
      <c r="C136" s="35" t="s">
        <v>222</v>
      </c>
      <c r="D136" s="36"/>
      <c r="E136" s="37">
        <f>SUM(E137)</f>
        <v>700000</v>
      </c>
      <c r="F136" s="37">
        <f>SUM(F137)</f>
        <v>258492.08</v>
      </c>
      <c r="G136" s="74">
        <f t="shared" si="1"/>
        <v>36.927439999999997</v>
      </c>
    </row>
    <row r="137" spans="2:7" ht="65.25" customHeight="1" x14ac:dyDescent="0.2">
      <c r="B137" s="26" t="s">
        <v>223</v>
      </c>
      <c r="C137" s="22" t="s">
        <v>224</v>
      </c>
      <c r="D137" s="23"/>
      <c r="E137" s="24">
        <f>SUM(E138)</f>
        <v>700000</v>
      </c>
      <c r="F137" s="24">
        <f>SUM(F138)</f>
        <v>258492.08</v>
      </c>
      <c r="G137" s="74">
        <f t="shared" ref="G137:G200" si="2">F137/E137*100</f>
        <v>36.927439999999997</v>
      </c>
    </row>
    <row r="138" spans="2:7" ht="36.75" customHeight="1" x14ac:dyDescent="0.2">
      <c r="B138" s="27" t="s">
        <v>5</v>
      </c>
      <c r="C138" s="28"/>
      <c r="D138" s="29">
        <v>300</v>
      </c>
      <c r="E138" s="45">
        <v>700000</v>
      </c>
      <c r="F138" s="45">
        <v>258492.08</v>
      </c>
      <c r="G138" s="74">
        <f t="shared" si="2"/>
        <v>36.927439999999997</v>
      </c>
    </row>
    <row r="139" spans="2:7" ht="93" customHeight="1" x14ac:dyDescent="0.25">
      <c r="B139" s="46" t="s">
        <v>141</v>
      </c>
      <c r="C139" s="14" t="s">
        <v>48</v>
      </c>
      <c r="D139" s="15" t="s">
        <v>0</v>
      </c>
      <c r="E139" s="16">
        <f>SUM(E140+E145)</f>
        <v>393116</v>
      </c>
      <c r="F139" s="16">
        <f>SUM(F140+F145)</f>
        <v>218774</v>
      </c>
      <c r="G139" s="74">
        <f t="shared" si="2"/>
        <v>55.651258152809859</v>
      </c>
    </row>
    <row r="140" spans="2:7" ht="90" customHeight="1" x14ac:dyDescent="0.25">
      <c r="B140" s="47" t="s">
        <v>266</v>
      </c>
      <c r="C140" s="18" t="s">
        <v>47</v>
      </c>
      <c r="D140" s="19" t="s">
        <v>0</v>
      </c>
      <c r="E140" s="20">
        <f>SUM(E141+E143)</f>
        <v>313116</v>
      </c>
      <c r="F140" s="20">
        <f>SUM(F141+F143)</f>
        <v>173955</v>
      </c>
      <c r="G140" s="74">
        <f t="shared" si="2"/>
        <v>55.55608783965048</v>
      </c>
    </row>
    <row r="141" spans="2:7" ht="141.75" x14ac:dyDescent="0.25">
      <c r="B141" s="21" t="s">
        <v>267</v>
      </c>
      <c r="C141" s="22" t="s">
        <v>142</v>
      </c>
      <c r="D141" s="23" t="s">
        <v>0</v>
      </c>
      <c r="E141" s="24">
        <f>SUM(E142)</f>
        <v>41000</v>
      </c>
      <c r="F141" s="24">
        <f>SUM(F142)</f>
        <v>22780</v>
      </c>
      <c r="G141" s="74">
        <f t="shared" si="2"/>
        <v>55.560975609756099</v>
      </c>
    </row>
    <row r="142" spans="2:7" ht="63" x14ac:dyDescent="0.2">
      <c r="B142" s="26" t="s">
        <v>4</v>
      </c>
      <c r="C142" s="22" t="s">
        <v>0</v>
      </c>
      <c r="D142" s="23">
        <v>600</v>
      </c>
      <c r="E142" s="24">
        <v>41000</v>
      </c>
      <c r="F142" s="24">
        <v>22780</v>
      </c>
      <c r="G142" s="74">
        <f t="shared" si="2"/>
        <v>55.560975609756099</v>
      </c>
    </row>
    <row r="143" spans="2:7" ht="94.5" x14ac:dyDescent="0.2">
      <c r="B143" s="25" t="s">
        <v>45</v>
      </c>
      <c r="C143" s="32" t="s">
        <v>143</v>
      </c>
      <c r="D143" s="23" t="s">
        <v>0</v>
      </c>
      <c r="E143" s="24">
        <f>SUM(E144)</f>
        <v>272116</v>
      </c>
      <c r="F143" s="24">
        <f>SUM(F144)</f>
        <v>151175</v>
      </c>
      <c r="G143" s="74">
        <f t="shared" si="2"/>
        <v>55.555351394258338</v>
      </c>
    </row>
    <row r="144" spans="2:7" ht="54" customHeight="1" x14ac:dyDescent="0.2">
      <c r="B144" s="27" t="s">
        <v>4</v>
      </c>
      <c r="C144" s="22" t="s">
        <v>0</v>
      </c>
      <c r="D144" s="23">
        <v>600</v>
      </c>
      <c r="E144" s="24">
        <v>272116</v>
      </c>
      <c r="F144" s="24">
        <v>151175</v>
      </c>
      <c r="G144" s="74">
        <f t="shared" si="2"/>
        <v>55.555351394258338</v>
      </c>
    </row>
    <row r="145" spans="2:7" ht="95.25" customHeight="1" x14ac:dyDescent="0.25">
      <c r="B145" s="48" t="s">
        <v>268</v>
      </c>
      <c r="C145" s="35" t="s">
        <v>46</v>
      </c>
      <c r="D145" s="23"/>
      <c r="E145" s="37">
        <f>SUM(E146)</f>
        <v>80000</v>
      </c>
      <c r="F145" s="37">
        <f>SUM(F146)</f>
        <v>44819</v>
      </c>
      <c r="G145" s="74">
        <f t="shared" si="2"/>
        <v>56.023750000000007</v>
      </c>
    </row>
    <row r="146" spans="2:7" ht="111.75" customHeight="1" x14ac:dyDescent="0.25">
      <c r="B146" s="21" t="s">
        <v>269</v>
      </c>
      <c r="C146" s="22" t="s">
        <v>145</v>
      </c>
      <c r="D146" s="23"/>
      <c r="E146" s="37">
        <f>SUM(E147+E148)</f>
        <v>80000</v>
      </c>
      <c r="F146" s="37">
        <f>SUM(F147+F148)</f>
        <v>44819</v>
      </c>
      <c r="G146" s="74">
        <f t="shared" si="2"/>
        <v>56.023750000000007</v>
      </c>
    </row>
    <row r="147" spans="2:7" ht="33.75" customHeight="1" x14ac:dyDescent="0.2">
      <c r="B147" s="30" t="s">
        <v>2</v>
      </c>
      <c r="C147" s="28" t="s">
        <v>0</v>
      </c>
      <c r="D147" s="29">
        <v>200</v>
      </c>
      <c r="E147" s="45">
        <v>43181</v>
      </c>
      <c r="F147" s="45">
        <v>8000</v>
      </c>
      <c r="G147" s="74">
        <f t="shared" si="2"/>
        <v>18.526666821055557</v>
      </c>
    </row>
    <row r="148" spans="2:7" ht="33.75" customHeight="1" x14ac:dyDescent="0.2">
      <c r="B148" s="27" t="s">
        <v>4</v>
      </c>
      <c r="C148" s="22" t="s">
        <v>0</v>
      </c>
      <c r="D148" s="23">
        <v>600</v>
      </c>
      <c r="E148" s="45">
        <v>36819</v>
      </c>
      <c r="F148" s="45">
        <v>36819</v>
      </c>
      <c r="G148" s="74">
        <f t="shared" si="2"/>
        <v>100</v>
      </c>
    </row>
    <row r="149" spans="2:7" ht="94.5" x14ac:dyDescent="0.25">
      <c r="B149" s="46" t="s">
        <v>144</v>
      </c>
      <c r="C149" s="14" t="s">
        <v>44</v>
      </c>
      <c r="D149" s="15" t="s">
        <v>0</v>
      </c>
      <c r="E149" s="16">
        <f>SUM(E150)</f>
        <v>2856561</v>
      </c>
      <c r="F149" s="16">
        <f>SUM(F150)</f>
        <v>1409213.77</v>
      </c>
      <c r="G149" s="74">
        <f t="shared" si="2"/>
        <v>49.332528519432984</v>
      </c>
    </row>
    <row r="150" spans="2:7" ht="110.25" x14ac:dyDescent="0.2">
      <c r="B150" s="49" t="s">
        <v>332</v>
      </c>
      <c r="C150" s="18" t="s">
        <v>43</v>
      </c>
      <c r="D150" s="19" t="s">
        <v>0</v>
      </c>
      <c r="E150" s="20">
        <f>SUM(E151+E153)</f>
        <v>2856561</v>
      </c>
      <c r="F150" s="20">
        <f>SUM(F151+F153)</f>
        <v>1409213.77</v>
      </c>
      <c r="G150" s="74">
        <f t="shared" si="2"/>
        <v>49.332528519432984</v>
      </c>
    </row>
    <row r="151" spans="2:7" ht="78.75" x14ac:dyDescent="0.25">
      <c r="B151" s="21" t="s">
        <v>104</v>
      </c>
      <c r="C151" s="22" t="s">
        <v>148</v>
      </c>
      <c r="D151" s="23"/>
      <c r="E151" s="24">
        <f>SUM(E152)</f>
        <v>50000</v>
      </c>
      <c r="F151" s="24">
        <f>SUM(F152)</f>
        <v>45000</v>
      </c>
      <c r="G151" s="74">
        <f t="shared" si="2"/>
        <v>90</v>
      </c>
    </row>
    <row r="152" spans="2:7" ht="47.25" x14ac:dyDescent="0.2">
      <c r="B152" s="26" t="s">
        <v>2</v>
      </c>
      <c r="C152" s="22" t="s">
        <v>0</v>
      </c>
      <c r="D152" s="23">
        <v>200</v>
      </c>
      <c r="E152" s="24">
        <v>50000</v>
      </c>
      <c r="F152" s="24">
        <v>45000</v>
      </c>
      <c r="G152" s="74">
        <f t="shared" si="2"/>
        <v>90</v>
      </c>
    </row>
    <row r="153" spans="2:7" ht="63" x14ac:dyDescent="0.2">
      <c r="B153" s="25" t="s">
        <v>146</v>
      </c>
      <c r="C153" s="22" t="s">
        <v>147</v>
      </c>
      <c r="D153" s="23" t="s">
        <v>0</v>
      </c>
      <c r="E153" s="24">
        <f>SUM(E154:E156)</f>
        <v>2806561</v>
      </c>
      <c r="F153" s="24">
        <f>SUM(F154:F156)</f>
        <v>1364213.77</v>
      </c>
      <c r="G153" s="74">
        <f t="shared" si="2"/>
        <v>48.608021347121976</v>
      </c>
    </row>
    <row r="154" spans="2:7" ht="141.75" x14ac:dyDescent="0.2">
      <c r="B154" s="25" t="s">
        <v>3</v>
      </c>
      <c r="C154" s="22" t="s">
        <v>0</v>
      </c>
      <c r="D154" s="23">
        <v>100</v>
      </c>
      <c r="E154" s="24">
        <v>2515561</v>
      </c>
      <c r="F154" s="24">
        <v>1262250.29</v>
      </c>
      <c r="G154" s="74">
        <f t="shared" si="2"/>
        <v>50.177685613666299</v>
      </c>
    </row>
    <row r="155" spans="2:7" ht="47.25" x14ac:dyDescent="0.2">
      <c r="B155" s="25" t="s">
        <v>2</v>
      </c>
      <c r="C155" s="22" t="s">
        <v>0</v>
      </c>
      <c r="D155" s="23">
        <v>200</v>
      </c>
      <c r="E155" s="24">
        <v>287000</v>
      </c>
      <c r="F155" s="24">
        <v>98614.53</v>
      </c>
      <c r="G155" s="74">
        <f t="shared" si="2"/>
        <v>34.360463414634147</v>
      </c>
    </row>
    <row r="156" spans="2:7" ht="15.75" x14ac:dyDescent="0.2">
      <c r="B156" s="27" t="s">
        <v>1</v>
      </c>
      <c r="C156" s="28" t="s">
        <v>0</v>
      </c>
      <c r="D156" s="29">
        <v>800</v>
      </c>
      <c r="E156" s="45">
        <v>4000</v>
      </c>
      <c r="F156" s="45">
        <v>3348.95</v>
      </c>
      <c r="G156" s="74">
        <f t="shared" si="2"/>
        <v>83.723749999999995</v>
      </c>
    </row>
    <row r="157" spans="2:7" ht="63" x14ac:dyDescent="0.25">
      <c r="B157" s="46" t="s">
        <v>149</v>
      </c>
      <c r="C157" s="14" t="s">
        <v>42</v>
      </c>
      <c r="D157" s="15" t="s">
        <v>0</v>
      </c>
      <c r="E157" s="16">
        <f>SUM(E158+E168+E174)</f>
        <v>31334569</v>
      </c>
      <c r="F157" s="16">
        <f>SUM(F158+F168+F174)</f>
        <v>15700876.710000001</v>
      </c>
      <c r="G157" s="74">
        <f t="shared" si="2"/>
        <v>50.107204953098282</v>
      </c>
    </row>
    <row r="158" spans="2:7" ht="78.75" x14ac:dyDescent="0.25">
      <c r="B158" s="48" t="s">
        <v>333</v>
      </c>
      <c r="C158" s="50" t="s">
        <v>41</v>
      </c>
      <c r="D158" s="51" t="s">
        <v>0</v>
      </c>
      <c r="E158" s="52">
        <f>SUM(E159+E161+E163+E166+E172)</f>
        <v>30879569</v>
      </c>
      <c r="F158" s="52">
        <f>SUM(F159+F161+F163+F166+F172)</f>
        <v>15285876.710000001</v>
      </c>
      <c r="G158" s="74">
        <f t="shared" si="2"/>
        <v>49.501586987823572</v>
      </c>
    </row>
    <row r="159" spans="2:7" ht="47.25" x14ac:dyDescent="0.2">
      <c r="B159" s="25" t="s">
        <v>115</v>
      </c>
      <c r="C159" s="22" t="s">
        <v>231</v>
      </c>
      <c r="D159" s="23"/>
      <c r="E159" s="24">
        <f>SUM(E160)</f>
        <v>10070000</v>
      </c>
      <c r="F159" s="24">
        <f>SUM(F160)</f>
        <v>4931000</v>
      </c>
      <c r="G159" s="74">
        <f t="shared" si="2"/>
        <v>48.96722939424032</v>
      </c>
    </row>
    <row r="160" spans="2:7" ht="63" x14ac:dyDescent="0.2">
      <c r="B160" s="25" t="s">
        <v>4</v>
      </c>
      <c r="C160" s="22" t="s">
        <v>0</v>
      </c>
      <c r="D160" s="23">
        <v>600</v>
      </c>
      <c r="E160" s="24">
        <v>10070000</v>
      </c>
      <c r="F160" s="24">
        <v>4931000</v>
      </c>
      <c r="G160" s="74">
        <f t="shared" si="2"/>
        <v>48.96722939424032</v>
      </c>
    </row>
    <row r="161" spans="2:7" ht="47.25" x14ac:dyDescent="0.2">
      <c r="B161" s="25" t="s">
        <v>150</v>
      </c>
      <c r="C161" s="22" t="s">
        <v>151</v>
      </c>
      <c r="D161" s="23"/>
      <c r="E161" s="24">
        <f>SUM(E162)</f>
        <v>2939309</v>
      </c>
      <c r="F161" s="24">
        <f>SUM(F162)</f>
        <v>1422150</v>
      </c>
      <c r="G161" s="74">
        <f t="shared" si="2"/>
        <v>48.383820823193481</v>
      </c>
    </row>
    <row r="162" spans="2:7" ht="63" x14ac:dyDescent="0.2">
      <c r="B162" s="27" t="s">
        <v>4</v>
      </c>
      <c r="C162" s="22" t="s">
        <v>0</v>
      </c>
      <c r="D162" s="23">
        <v>600</v>
      </c>
      <c r="E162" s="24">
        <v>2939309</v>
      </c>
      <c r="F162" s="24">
        <v>1422150</v>
      </c>
      <c r="G162" s="74">
        <f t="shared" si="2"/>
        <v>48.383820823193481</v>
      </c>
    </row>
    <row r="163" spans="2:7" ht="31.5" x14ac:dyDescent="0.25">
      <c r="B163" s="21" t="s">
        <v>152</v>
      </c>
      <c r="C163" s="22" t="s">
        <v>153</v>
      </c>
      <c r="D163" s="23"/>
      <c r="E163" s="24">
        <f>SUM(E164+E165)</f>
        <v>13370320</v>
      </c>
      <c r="F163" s="24">
        <f>SUM(F164+F165)</f>
        <v>6547786.71</v>
      </c>
      <c r="G163" s="74">
        <f t="shared" si="2"/>
        <v>48.972550469996229</v>
      </c>
    </row>
    <row r="164" spans="2:7" ht="141.75" x14ac:dyDescent="0.2">
      <c r="B164" s="25" t="s">
        <v>3</v>
      </c>
      <c r="C164" s="22" t="s">
        <v>0</v>
      </c>
      <c r="D164" s="23">
        <v>100</v>
      </c>
      <c r="E164" s="24">
        <v>150000</v>
      </c>
      <c r="F164" s="24">
        <v>28126.71</v>
      </c>
      <c r="G164" s="74">
        <f t="shared" si="2"/>
        <v>18.751139999999999</v>
      </c>
    </row>
    <row r="165" spans="2:7" ht="63" x14ac:dyDescent="0.2">
      <c r="B165" s="25" t="s">
        <v>4</v>
      </c>
      <c r="C165" s="22" t="s">
        <v>0</v>
      </c>
      <c r="D165" s="23">
        <v>600</v>
      </c>
      <c r="E165" s="24">
        <v>13220320</v>
      </c>
      <c r="F165" s="24">
        <v>6519660</v>
      </c>
      <c r="G165" s="74">
        <f t="shared" si="2"/>
        <v>49.315447735001875</v>
      </c>
    </row>
    <row r="166" spans="2:7" ht="47.25" x14ac:dyDescent="0.2">
      <c r="B166" s="25" t="s">
        <v>219</v>
      </c>
      <c r="C166" s="22" t="s">
        <v>220</v>
      </c>
      <c r="D166" s="23"/>
      <c r="E166" s="37">
        <f>SUM(E167)</f>
        <v>4200000</v>
      </c>
      <c r="F166" s="37">
        <f>SUM(F167)</f>
        <v>2085000</v>
      </c>
      <c r="G166" s="74">
        <f t="shared" si="2"/>
        <v>49.642857142857146</v>
      </c>
    </row>
    <row r="167" spans="2:7" ht="63" x14ac:dyDescent="0.2">
      <c r="B167" s="25" t="s">
        <v>4</v>
      </c>
      <c r="C167" s="22" t="s">
        <v>0</v>
      </c>
      <c r="D167" s="23">
        <v>600</v>
      </c>
      <c r="E167" s="24">
        <v>4200000</v>
      </c>
      <c r="F167" s="24">
        <v>2085000</v>
      </c>
      <c r="G167" s="74">
        <f t="shared" si="2"/>
        <v>49.642857142857146</v>
      </c>
    </row>
    <row r="168" spans="2:7" ht="94.5" customHeight="1" x14ac:dyDescent="0.2">
      <c r="B168" s="34" t="s">
        <v>334</v>
      </c>
      <c r="C168" s="35" t="s">
        <v>154</v>
      </c>
      <c r="D168" s="36"/>
      <c r="E168" s="37">
        <f>SUM(E169)</f>
        <v>375000</v>
      </c>
      <c r="F168" s="37">
        <f>SUM(F169)</f>
        <v>375000</v>
      </c>
      <c r="G168" s="74">
        <f t="shared" si="2"/>
        <v>100</v>
      </c>
    </row>
    <row r="169" spans="2:7" ht="94.5" x14ac:dyDescent="0.25">
      <c r="B169" s="21" t="s">
        <v>238</v>
      </c>
      <c r="C169" s="22" t="s">
        <v>155</v>
      </c>
      <c r="D169" s="23"/>
      <c r="E169" s="24">
        <f>SUM(E170+E171)</f>
        <v>375000</v>
      </c>
      <c r="F169" s="24">
        <f>SUM(F170+F171)</f>
        <v>375000</v>
      </c>
      <c r="G169" s="74">
        <f t="shared" si="2"/>
        <v>100</v>
      </c>
    </row>
    <row r="170" spans="2:7" ht="63" x14ac:dyDescent="0.2">
      <c r="B170" s="25" t="s">
        <v>4</v>
      </c>
      <c r="C170" s="22" t="s">
        <v>0</v>
      </c>
      <c r="D170" s="23">
        <v>600</v>
      </c>
      <c r="E170" s="24">
        <v>275000</v>
      </c>
      <c r="F170" s="24">
        <v>275000</v>
      </c>
      <c r="G170" s="74">
        <f t="shared" si="2"/>
        <v>100</v>
      </c>
    </row>
    <row r="171" spans="2:7" ht="15.75" x14ac:dyDescent="0.2">
      <c r="B171" s="25" t="s">
        <v>1</v>
      </c>
      <c r="C171" s="28" t="s">
        <v>0</v>
      </c>
      <c r="D171" s="29">
        <v>800</v>
      </c>
      <c r="E171" s="24">
        <v>100000</v>
      </c>
      <c r="F171" s="24">
        <v>100000</v>
      </c>
      <c r="G171" s="74">
        <f t="shared" si="2"/>
        <v>100</v>
      </c>
    </row>
    <row r="172" spans="2:7" ht="83.25" customHeight="1" x14ac:dyDescent="0.2">
      <c r="B172" s="26" t="s">
        <v>319</v>
      </c>
      <c r="C172" s="53" t="s">
        <v>328</v>
      </c>
      <c r="D172" s="29"/>
      <c r="E172" s="37">
        <f t="shared" ref="E172:F172" si="3">SUM(E173)</f>
        <v>299940</v>
      </c>
      <c r="F172" s="37">
        <f t="shared" si="3"/>
        <v>299940</v>
      </c>
      <c r="G172" s="74">
        <f t="shared" si="2"/>
        <v>100</v>
      </c>
    </row>
    <row r="173" spans="2:7" ht="63" x14ac:dyDescent="0.2">
      <c r="B173" s="25" t="s">
        <v>4</v>
      </c>
      <c r="C173" s="28"/>
      <c r="D173" s="29">
        <v>600</v>
      </c>
      <c r="E173" s="24">
        <v>299940</v>
      </c>
      <c r="F173" s="24">
        <v>299940</v>
      </c>
      <c r="G173" s="74">
        <f t="shared" si="2"/>
        <v>100</v>
      </c>
    </row>
    <row r="174" spans="2:7" ht="63" customHeight="1" x14ac:dyDescent="0.25">
      <c r="B174" s="48" t="s">
        <v>335</v>
      </c>
      <c r="C174" s="35" t="s">
        <v>40</v>
      </c>
      <c r="D174" s="36" t="s">
        <v>0</v>
      </c>
      <c r="E174" s="37">
        <f>SUM(E175)</f>
        <v>80000</v>
      </c>
      <c r="F174" s="37">
        <f>SUM(F175)</f>
        <v>40000</v>
      </c>
      <c r="G174" s="74">
        <f t="shared" si="2"/>
        <v>50</v>
      </c>
    </row>
    <row r="175" spans="2:7" ht="78.75" x14ac:dyDescent="0.2">
      <c r="B175" s="26" t="s">
        <v>156</v>
      </c>
      <c r="C175" s="22" t="s">
        <v>157</v>
      </c>
      <c r="D175" s="23"/>
      <c r="E175" s="24">
        <f>SUM(E176)</f>
        <v>80000</v>
      </c>
      <c r="F175" s="24">
        <f>SUM(F176)</f>
        <v>40000</v>
      </c>
      <c r="G175" s="74">
        <f t="shared" si="2"/>
        <v>50</v>
      </c>
    </row>
    <row r="176" spans="2:7" ht="63" x14ac:dyDescent="0.2">
      <c r="B176" s="27" t="s">
        <v>4</v>
      </c>
      <c r="C176" s="28" t="s">
        <v>0</v>
      </c>
      <c r="D176" s="29">
        <v>600</v>
      </c>
      <c r="E176" s="45">
        <v>80000</v>
      </c>
      <c r="F176" s="45">
        <v>40000</v>
      </c>
      <c r="G176" s="74">
        <f t="shared" si="2"/>
        <v>50</v>
      </c>
    </row>
    <row r="177" spans="2:7" ht="68.25" customHeight="1" x14ac:dyDescent="0.25">
      <c r="B177" s="46" t="s">
        <v>158</v>
      </c>
      <c r="C177" s="14" t="s">
        <v>39</v>
      </c>
      <c r="D177" s="15" t="s">
        <v>0</v>
      </c>
      <c r="E177" s="16">
        <f t="shared" ref="E177:F179" si="4">SUM(E178)</f>
        <v>100000</v>
      </c>
      <c r="F177" s="16">
        <f t="shared" si="4"/>
        <v>34350</v>
      </c>
      <c r="G177" s="74">
        <f t="shared" si="2"/>
        <v>34.35</v>
      </c>
    </row>
    <row r="178" spans="2:7" ht="110.25" x14ac:dyDescent="0.2">
      <c r="B178" s="49" t="s">
        <v>270</v>
      </c>
      <c r="C178" s="18" t="s">
        <v>38</v>
      </c>
      <c r="D178" s="19" t="s">
        <v>0</v>
      </c>
      <c r="E178" s="20">
        <f t="shared" si="4"/>
        <v>100000</v>
      </c>
      <c r="F178" s="20">
        <f t="shared" si="4"/>
        <v>34350</v>
      </c>
      <c r="G178" s="74">
        <f t="shared" si="2"/>
        <v>34.35</v>
      </c>
    </row>
    <row r="179" spans="2:7" ht="31.5" x14ac:dyDescent="0.25">
      <c r="B179" s="21" t="s">
        <v>159</v>
      </c>
      <c r="C179" s="22" t="s">
        <v>160</v>
      </c>
      <c r="D179" s="23" t="s">
        <v>0</v>
      </c>
      <c r="E179" s="24">
        <f t="shared" si="4"/>
        <v>100000</v>
      </c>
      <c r="F179" s="24">
        <f t="shared" si="4"/>
        <v>34350</v>
      </c>
      <c r="G179" s="74">
        <f t="shared" si="2"/>
        <v>34.35</v>
      </c>
    </row>
    <row r="180" spans="2:7" ht="47.25" x14ac:dyDescent="0.2">
      <c r="B180" s="30" t="s">
        <v>2</v>
      </c>
      <c r="C180" s="28" t="s">
        <v>0</v>
      </c>
      <c r="D180" s="29">
        <v>200</v>
      </c>
      <c r="E180" s="45">
        <v>100000</v>
      </c>
      <c r="F180" s="45">
        <v>34350</v>
      </c>
      <c r="G180" s="74">
        <f t="shared" si="2"/>
        <v>34.35</v>
      </c>
    </row>
    <row r="181" spans="2:7" ht="78.75" x14ac:dyDescent="0.25">
      <c r="B181" s="46" t="s">
        <v>161</v>
      </c>
      <c r="C181" s="14" t="s">
        <v>37</v>
      </c>
      <c r="D181" s="15" t="s">
        <v>0</v>
      </c>
      <c r="E181" s="16">
        <f>SUM(E182)</f>
        <v>28369986</v>
      </c>
      <c r="F181" s="16">
        <f>SUM(F182)</f>
        <v>17764260.560000002</v>
      </c>
      <c r="G181" s="74">
        <f t="shared" si="2"/>
        <v>62.616388178689988</v>
      </c>
    </row>
    <row r="182" spans="2:7" ht="94.5" customHeight="1" x14ac:dyDescent="0.25">
      <c r="B182" s="48" t="s">
        <v>271</v>
      </c>
      <c r="C182" s="35" t="s">
        <v>36</v>
      </c>
      <c r="D182" s="36" t="s">
        <v>0</v>
      </c>
      <c r="E182" s="37">
        <f>SUM(E183+E185+E189+E187+E191)</f>
        <v>28369986</v>
      </c>
      <c r="F182" s="37">
        <f>SUM(F183+F185+F189+F187+F191)</f>
        <v>17764260.560000002</v>
      </c>
      <c r="G182" s="74">
        <f t="shared" si="2"/>
        <v>62.616388178689988</v>
      </c>
    </row>
    <row r="183" spans="2:7" ht="47.25" customHeight="1" x14ac:dyDescent="0.25">
      <c r="B183" s="54" t="s">
        <v>242</v>
      </c>
      <c r="C183" s="31" t="s">
        <v>241</v>
      </c>
      <c r="D183" s="55"/>
      <c r="E183" s="33">
        <f>SUM(E184)</f>
        <v>2853000</v>
      </c>
      <c r="F183" s="33">
        <f>SUM(F184)</f>
        <v>2104034.04</v>
      </c>
      <c r="G183" s="74">
        <f t="shared" si="2"/>
        <v>73.748126182965308</v>
      </c>
    </row>
    <row r="184" spans="2:7" ht="47.25" customHeight="1" x14ac:dyDescent="0.2">
      <c r="B184" s="25" t="s">
        <v>226</v>
      </c>
      <c r="C184" s="31"/>
      <c r="D184" s="55">
        <v>400</v>
      </c>
      <c r="E184" s="33">
        <v>2853000</v>
      </c>
      <c r="F184" s="33">
        <v>2104034.04</v>
      </c>
      <c r="G184" s="74">
        <f t="shared" si="2"/>
        <v>73.748126182965308</v>
      </c>
    </row>
    <row r="185" spans="2:7" ht="31.5" x14ac:dyDescent="0.2">
      <c r="B185" s="25" t="s">
        <v>35</v>
      </c>
      <c r="C185" s="22" t="s">
        <v>162</v>
      </c>
      <c r="D185" s="23" t="s">
        <v>0</v>
      </c>
      <c r="E185" s="24">
        <f>SUM(E186)</f>
        <v>400000</v>
      </c>
      <c r="F185" s="24">
        <f>SUM(F186)</f>
        <v>171970.29</v>
      </c>
      <c r="G185" s="74">
        <f t="shared" si="2"/>
        <v>42.992572500000001</v>
      </c>
    </row>
    <row r="186" spans="2:7" ht="47.25" x14ac:dyDescent="0.2">
      <c r="B186" s="25" t="s">
        <v>2</v>
      </c>
      <c r="C186" s="22" t="s">
        <v>0</v>
      </c>
      <c r="D186" s="23">
        <v>200</v>
      </c>
      <c r="E186" s="24">
        <v>400000</v>
      </c>
      <c r="F186" s="24">
        <v>171970.29</v>
      </c>
      <c r="G186" s="74">
        <f t="shared" si="2"/>
        <v>42.992572500000001</v>
      </c>
    </row>
    <row r="187" spans="2:7" ht="99.75" customHeight="1" x14ac:dyDescent="0.2">
      <c r="B187" s="25" t="s">
        <v>303</v>
      </c>
      <c r="C187" s="32" t="s">
        <v>304</v>
      </c>
      <c r="D187" s="23"/>
      <c r="E187" s="33">
        <f>SUM(E188)</f>
        <v>378139</v>
      </c>
      <c r="F187" s="33">
        <f>SUM(F188)</f>
        <v>378139</v>
      </c>
      <c r="G187" s="74">
        <f t="shared" si="2"/>
        <v>100</v>
      </c>
    </row>
    <row r="188" spans="2:7" ht="51" customHeight="1" x14ac:dyDescent="0.2">
      <c r="B188" s="25" t="s">
        <v>4</v>
      </c>
      <c r="C188" s="22" t="s">
        <v>0</v>
      </c>
      <c r="D188" s="23">
        <v>600</v>
      </c>
      <c r="E188" s="24">
        <v>378139</v>
      </c>
      <c r="F188" s="24">
        <v>378139</v>
      </c>
      <c r="G188" s="74">
        <f t="shared" si="2"/>
        <v>100</v>
      </c>
    </row>
    <row r="189" spans="2:7" ht="78.75" x14ac:dyDescent="0.2">
      <c r="B189" s="25" t="s">
        <v>236</v>
      </c>
      <c r="C189" s="32" t="s">
        <v>246</v>
      </c>
      <c r="D189" s="23" t="s">
        <v>0</v>
      </c>
      <c r="E189" s="37">
        <f>SUM(E190)</f>
        <v>24718847</v>
      </c>
      <c r="F189" s="37">
        <f>SUM(F190)</f>
        <v>15090117.23</v>
      </c>
      <c r="G189" s="74">
        <f t="shared" si="2"/>
        <v>61.047010930566458</v>
      </c>
    </row>
    <row r="190" spans="2:7" ht="78.75" x14ac:dyDescent="0.2">
      <c r="B190" s="27" t="s">
        <v>226</v>
      </c>
      <c r="C190" s="28" t="s">
        <v>0</v>
      </c>
      <c r="D190" s="29">
        <v>400</v>
      </c>
      <c r="E190" s="24">
        <v>24718847</v>
      </c>
      <c r="F190" s="24">
        <v>15090117.23</v>
      </c>
      <c r="G190" s="74">
        <f t="shared" si="2"/>
        <v>61.047010930566458</v>
      </c>
    </row>
    <row r="191" spans="2:7" ht="144.75" customHeight="1" x14ac:dyDescent="0.2">
      <c r="B191" s="27" t="s">
        <v>305</v>
      </c>
      <c r="C191" s="53" t="s">
        <v>306</v>
      </c>
      <c r="D191" s="29"/>
      <c r="E191" s="33">
        <f>SUM(E192)</f>
        <v>20000</v>
      </c>
      <c r="F191" s="33">
        <f>SUM(F192)</f>
        <v>20000</v>
      </c>
      <c r="G191" s="74">
        <f t="shared" si="2"/>
        <v>100</v>
      </c>
    </row>
    <row r="192" spans="2:7" ht="63" x14ac:dyDescent="0.2">
      <c r="B192" s="27" t="s">
        <v>4</v>
      </c>
      <c r="C192" s="28" t="s">
        <v>0</v>
      </c>
      <c r="D192" s="29">
        <v>600</v>
      </c>
      <c r="E192" s="45">
        <v>20000</v>
      </c>
      <c r="F192" s="45">
        <v>20000</v>
      </c>
      <c r="G192" s="74">
        <f t="shared" si="2"/>
        <v>100</v>
      </c>
    </row>
    <row r="193" spans="2:7" ht="80.25" customHeight="1" x14ac:dyDescent="0.25">
      <c r="B193" s="46" t="s">
        <v>163</v>
      </c>
      <c r="C193" s="14" t="s">
        <v>34</v>
      </c>
      <c r="D193" s="15"/>
      <c r="E193" s="16">
        <f>SUM(E194+E204+E199)</f>
        <v>28168090</v>
      </c>
      <c r="F193" s="16">
        <f>SUM(F194+F204+F199)</f>
        <v>1800000</v>
      </c>
      <c r="G193" s="74">
        <f t="shared" si="2"/>
        <v>6.3902096308269387</v>
      </c>
    </row>
    <row r="194" spans="2:7" ht="110.25" x14ac:dyDescent="0.25">
      <c r="B194" s="17" t="s">
        <v>295</v>
      </c>
      <c r="C194" s="18" t="s">
        <v>225</v>
      </c>
      <c r="D194" s="19"/>
      <c r="E194" s="20">
        <f>SUM(E195+E197)</f>
        <v>21921000</v>
      </c>
      <c r="F194" s="20">
        <f>SUM(F195+F197)</f>
        <v>0</v>
      </c>
      <c r="G194" s="74">
        <f t="shared" si="2"/>
        <v>0</v>
      </c>
    </row>
    <row r="195" spans="2:7" ht="28.5" customHeight="1" x14ac:dyDescent="0.2">
      <c r="B195" s="25" t="s">
        <v>248</v>
      </c>
      <c r="C195" s="22" t="s">
        <v>249</v>
      </c>
      <c r="D195" s="23"/>
      <c r="E195" s="24">
        <f>SUM(E196)</f>
        <v>5521000</v>
      </c>
      <c r="F195" s="24">
        <f>SUM(F196)</f>
        <v>0</v>
      </c>
      <c r="G195" s="74">
        <f t="shared" si="2"/>
        <v>0</v>
      </c>
    </row>
    <row r="196" spans="2:7" ht="78.75" x14ac:dyDescent="0.2">
      <c r="B196" s="25" t="s">
        <v>226</v>
      </c>
      <c r="C196" s="22" t="s">
        <v>0</v>
      </c>
      <c r="D196" s="23">
        <v>400</v>
      </c>
      <c r="E196" s="24">
        <v>5521000</v>
      </c>
      <c r="F196" s="24">
        <v>0</v>
      </c>
      <c r="G196" s="74">
        <f t="shared" si="2"/>
        <v>0</v>
      </c>
    </row>
    <row r="197" spans="2:7" ht="72.75" customHeight="1" x14ac:dyDescent="0.2">
      <c r="B197" s="42" t="s">
        <v>250</v>
      </c>
      <c r="C197" s="22" t="s">
        <v>251</v>
      </c>
      <c r="D197" s="23" t="s">
        <v>0</v>
      </c>
      <c r="E197" s="24">
        <f>SUM(E198)</f>
        <v>16400000</v>
      </c>
      <c r="F197" s="24">
        <f>SUM(F198)</f>
        <v>0</v>
      </c>
      <c r="G197" s="74">
        <f t="shared" si="2"/>
        <v>0</v>
      </c>
    </row>
    <row r="198" spans="2:7" ht="78.75" x14ac:dyDescent="0.2">
      <c r="B198" s="27" t="s">
        <v>226</v>
      </c>
      <c r="C198" s="22" t="s">
        <v>0</v>
      </c>
      <c r="D198" s="23">
        <v>400</v>
      </c>
      <c r="E198" s="24">
        <v>16400000</v>
      </c>
      <c r="F198" s="24">
        <v>0</v>
      </c>
      <c r="G198" s="74">
        <f t="shared" si="2"/>
        <v>0</v>
      </c>
    </row>
    <row r="199" spans="2:7" ht="110.25" x14ac:dyDescent="0.25">
      <c r="B199" s="21" t="s">
        <v>257</v>
      </c>
      <c r="C199" s="35" t="s">
        <v>258</v>
      </c>
      <c r="D199" s="36"/>
      <c r="E199" s="37">
        <f>SUM(E202+E200)</f>
        <v>3688890</v>
      </c>
      <c r="F199" s="37">
        <f>SUM(F202+F200)</f>
        <v>0</v>
      </c>
      <c r="G199" s="74">
        <f t="shared" si="2"/>
        <v>0</v>
      </c>
    </row>
    <row r="200" spans="2:7" ht="81" customHeight="1" x14ac:dyDescent="0.25">
      <c r="B200" s="54" t="s">
        <v>307</v>
      </c>
      <c r="C200" s="32" t="s">
        <v>308</v>
      </c>
      <c r="D200" s="36"/>
      <c r="E200" s="24">
        <f>SUM(E201)</f>
        <v>3608890</v>
      </c>
      <c r="F200" s="24">
        <f>SUM(F201)</f>
        <v>0</v>
      </c>
      <c r="G200" s="74">
        <f t="shared" si="2"/>
        <v>0</v>
      </c>
    </row>
    <row r="201" spans="2:7" ht="78.75" x14ac:dyDescent="0.2">
      <c r="B201" s="25" t="s">
        <v>226</v>
      </c>
      <c r="C201" s="22" t="s">
        <v>0</v>
      </c>
      <c r="D201" s="23">
        <v>400</v>
      </c>
      <c r="E201" s="24">
        <v>3608890</v>
      </c>
      <c r="F201" s="24">
        <v>0</v>
      </c>
      <c r="G201" s="74">
        <f t="shared" ref="G201:G264" si="5">F201/E201*100</f>
        <v>0</v>
      </c>
    </row>
    <row r="202" spans="2:7" ht="94.5" x14ac:dyDescent="0.2">
      <c r="B202" s="26" t="s">
        <v>33</v>
      </c>
      <c r="C202" s="32" t="s">
        <v>256</v>
      </c>
      <c r="D202" s="23" t="s">
        <v>0</v>
      </c>
      <c r="E202" s="24">
        <f>SUM(E203)</f>
        <v>80000</v>
      </c>
      <c r="F202" s="24">
        <f>SUM(F203)</f>
        <v>0</v>
      </c>
      <c r="G202" s="74">
        <f t="shared" si="5"/>
        <v>0</v>
      </c>
    </row>
    <row r="203" spans="2:7" ht="78.75" x14ac:dyDescent="0.2">
      <c r="B203" s="25" t="s">
        <v>226</v>
      </c>
      <c r="C203" s="22" t="s">
        <v>0</v>
      </c>
      <c r="D203" s="23">
        <v>400</v>
      </c>
      <c r="E203" s="24">
        <v>80000</v>
      </c>
      <c r="F203" s="24">
        <v>0</v>
      </c>
      <c r="G203" s="74">
        <f t="shared" si="5"/>
        <v>0</v>
      </c>
    </row>
    <row r="204" spans="2:7" ht="78.75" x14ac:dyDescent="0.2">
      <c r="B204" s="44" t="s">
        <v>252</v>
      </c>
      <c r="C204" s="56" t="s">
        <v>259</v>
      </c>
      <c r="D204" s="36"/>
      <c r="E204" s="20">
        <f>SUM(E205+E207)</f>
        <v>2558200</v>
      </c>
      <c r="F204" s="20">
        <f>SUM(F205+F207)</f>
        <v>1800000</v>
      </c>
      <c r="G204" s="74">
        <f t="shared" si="5"/>
        <v>70.361973262450164</v>
      </c>
    </row>
    <row r="205" spans="2:7" ht="78.75" x14ac:dyDescent="0.2">
      <c r="B205" s="25" t="s">
        <v>252</v>
      </c>
      <c r="C205" s="32" t="s">
        <v>253</v>
      </c>
      <c r="D205" s="23"/>
      <c r="E205" s="33">
        <f>SUM(E206)</f>
        <v>2000000</v>
      </c>
      <c r="F205" s="33">
        <f>SUM(F206)</f>
        <v>1800000</v>
      </c>
      <c r="G205" s="74">
        <f t="shared" si="5"/>
        <v>90</v>
      </c>
    </row>
    <row r="206" spans="2:7" ht="15.75" x14ac:dyDescent="0.2">
      <c r="B206" s="30" t="s">
        <v>1</v>
      </c>
      <c r="C206" s="28" t="s">
        <v>0</v>
      </c>
      <c r="D206" s="29">
        <v>800</v>
      </c>
      <c r="E206" s="57">
        <v>2000000</v>
      </c>
      <c r="F206" s="57">
        <v>1800000</v>
      </c>
      <c r="G206" s="74">
        <f t="shared" si="5"/>
        <v>90</v>
      </c>
    </row>
    <row r="207" spans="2:7" ht="54.75" customHeight="1" x14ac:dyDescent="0.2">
      <c r="B207" s="25" t="s">
        <v>320</v>
      </c>
      <c r="C207" s="58" t="s">
        <v>329</v>
      </c>
      <c r="D207" s="23"/>
      <c r="E207" s="24">
        <f>SUM(E208)</f>
        <v>558200</v>
      </c>
      <c r="F207" s="24">
        <f>SUM(F208)</f>
        <v>0</v>
      </c>
      <c r="G207" s="74">
        <f t="shared" si="5"/>
        <v>0</v>
      </c>
    </row>
    <row r="208" spans="2:7" ht="15.75" x14ac:dyDescent="0.2">
      <c r="B208" s="30" t="s">
        <v>1</v>
      </c>
      <c r="C208" s="43"/>
      <c r="D208" s="23">
        <v>800</v>
      </c>
      <c r="E208" s="24">
        <v>558200</v>
      </c>
      <c r="F208" s="24">
        <v>0</v>
      </c>
      <c r="G208" s="74">
        <f t="shared" si="5"/>
        <v>0</v>
      </c>
    </row>
    <row r="209" spans="2:7" ht="83.25" customHeight="1" x14ac:dyDescent="0.2">
      <c r="B209" s="13" t="s">
        <v>164</v>
      </c>
      <c r="C209" s="14" t="s">
        <v>32</v>
      </c>
      <c r="D209" s="15" t="s">
        <v>0</v>
      </c>
      <c r="E209" s="16">
        <f>SUM(E210+E217+E220)</f>
        <v>4196000</v>
      </c>
      <c r="F209" s="16">
        <f>SUM(F210+F217+F220)</f>
        <v>1868945.52</v>
      </c>
      <c r="G209" s="74">
        <f t="shared" si="5"/>
        <v>44.541122974261199</v>
      </c>
    </row>
    <row r="210" spans="2:7" ht="94.5" x14ac:dyDescent="0.2">
      <c r="B210" s="49" t="s">
        <v>296</v>
      </c>
      <c r="C210" s="18" t="s">
        <v>31</v>
      </c>
      <c r="D210" s="19" t="s">
        <v>0</v>
      </c>
      <c r="E210" s="20">
        <f>SUM(E211+E213+E215)</f>
        <v>236000</v>
      </c>
      <c r="F210" s="20">
        <f>SUM(F211+F213+F215)</f>
        <v>0</v>
      </c>
      <c r="G210" s="74">
        <f t="shared" si="5"/>
        <v>0</v>
      </c>
    </row>
    <row r="211" spans="2:7" ht="94.5" x14ac:dyDescent="0.25">
      <c r="B211" s="21" t="s">
        <v>165</v>
      </c>
      <c r="C211" s="22" t="s">
        <v>166</v>
      </c>
      <c r="D211" s="23" t="s">
        <v>0</v>
      </c>
      <c r="E211" s="24">
        <f>SUM(E212)</f>
        <v>25000</v>
      </c>
      <c r="F211" s="24">
        <f>SUM(F212)</f>
        <v>0</v>
      </c>
      <c r="G211" s="74">
        <f t="shared" si="5"/>
        <v>0</v>
      </c>
    </row>
    <row r="212" spans="2:7" ht="47.25" x14ac:dyDescent="0.2">
      <c r="B212" s="26" t="s">
        <v>2</v>
      </c>
      <c r="C212" s="22" t="s">
        <v>0</v>
      </c>
      <c r="D212" s="23">
        <v>200</v>
      </c>
      <c r="E212" s="24">
        <v>25000</v>
      </c>
      <c r="F212" s="24">
        <v>0</v>
      </c>
      <c r="G212" s="74">
        <f t="shared" si="5"/>
        <v>0</v>
      </c>
    </row>
    <row r="213" spans="2:7" ht="141.75" x14ac:dyDescent="0.2">
      <c r="B213" s="25" t="s">
        <v>323</v>
      </c>
      <c r="C213" s="32" t="s">
        <v>321</v>
      </c>
      <c r="D213" s="23"/>
      <c r="E213" s="24">
        <f>SUM(E214)</f>
        <v>100000</v>
      </c>
      <c r="F213" s="24">
        <f>SUM(F214)</f>
        <v>0</v>
      </c>
      <c r="G213" s="74">
        <f t="shared" si="5"/>
        <v>0</v>
      </c>
    </row>
    <row r="214" spans="2:7" ht="47.25" x14ac:dyDescent="0.2">
      <c r="B214" s="26" t="s">
        <v>2</v>
      </c>
      <c r="C214" s="32"/>
      <c r="D214" s="23">
        <v>200</v>
      </c>
      <c r="E214" s="24">
        <v>100000</v>
      </c>
      <c r="F214" s="24">
        <v>0</v>
      </c>
      <c r="G214" s="74">
        <f t="shared" si="5"/>
        <v>0</v>
      </c>
    </row>
    <row r="215" spans="2:7" ht="141.75" x14ac:dyDescent="0.2">
      <c r="B215" s="25" t="s">
        <v>324</v>
      </c>
      <c r="C215" s="32" t="s">
        <v>322</v>
      </c>
      <c r="D215" s="23"/>
      <c r="E215" s="24">
        <f>SUM(E216)</f>
        <v>111000</v>
      </c>
      <c r="F215" s="24">
        <f>SUM(F216)</f>
        <v>0</v>
      </c>
      <c r="G215" s="74">
        <f t="shared" si="5"/>
        <v>0</v>
      </c>
    </row>
    <row r="216" spans="2:7" ht="47.25" x14ac:dyDescent="0.2">
      <c r="B216" s="26" t="s">
        <v>2</v>
      </c>
      <c r="C216" s="32"/>
      <c r="D216" s="23">
        <v>200</v>
      </c>
      <c r="E216" s="24">
        <v>111000</v>
      </c>
      <c r="F216" s="24">
        <v>0</v>
      </c>
      <c r="G216" s="74">
        <f t="shared" si="5"/>
        <v>0</v>
      </c>
    </row>
    <row r="217" spans="2:7" ht="110.25" x14ac:dyDescent="0.2">
      <c r="B217" s="34" t="s">
        <v>168</v>
      </c>
      <c r="C217" s="35" t="s">
        <v>30</v>
      </c>
      <c r="D217" s="36" t="s">
        <v>0</v>
      </c>
      <c r="E217" s="37">
        <f>SUM(E218)</f>
        <v>140000</v>
      </c>
      <c r="F217" s="37">
        <f>SUM(F218)</f>
        <v>12000</v>
      </c>
      <c r="G217" s="74">
        <f t="shared" si="5"/>
        <v>8.5714285714285712</v>
      </c>
    </row>
    <row r="218" spans="2:7" ht="47.25" x14ac:dyDescent="0.25">
      <c r="B218" s="21" t="s">
        <v>170</v>
      </c>
      <c r="C218" s="22" t="s">
        <v>169</v>
      </c>
      <c r="D218" s="23" t="s">
        <v>0</v>
      </c>
      <c r="E218" s="24">
        <f>SUM(E219)</f>
        <v>140000</v>
      </c>
      <c r="F218" s="24">
        <f>SUM(F219)</f>
        <v>12000</v>
      </c>
      <c r="G218" s="74">
        <f t="shared" si="5"/>
        <v>8.5714285714285712</v>
      </c>
    </row>
    <row r="219" spans="2:7" ht="47.25" x14ac:dyDescent="0.2">
      <c r="B219" s="25" t="s">
        <v>2</v>
      </c>
      <c r="C219" s="22" t="s">
        <v>0</v>
      </c>
      <c r="D219" s="23">
        <v>200</v>
      </c>
      <c r="E219" s="24">
        <v>140000</v>
      </c>
      <c r="F219" s="24">
        <v>12000</v>
      </c>
      <c r="G219" s="74">
        <f t="shared" si="5"/>
        <v>8.5714285714285712</v>
      </c>
    </row>
    <row r="220" spans="2:7" ht="94.5" x14ac:dyDescent="0.2">
      <c r="B220" s="59" t="s">
        <v>234</v>
      </c>
      <c r="C220" s="18" t="s">
        <v>232</v>
      </c>
      <c r="D220" s="19"/>
      <c r="E220" s="20">
        <f>SUM(E221)</f>
        <v>3820000</v>
      </c>
      <c r="F220" s="20">
        <f>SUM(F221)</f>
        <v>1856945.52</v>
      </c>
      <c r="G220" s="74">
        <f t="shared" si="5"/>
        <v>48.611139267015709</v>
      </c>
    </row>
    <row r="221" spans="2:7" ht="94.5" x14ac:dyDescent="0.25">
      <c r="B221" s="21" t="s">
        <v>167</v>
      </c>
      <c r="C221" s="22" t="s">
        <v>233</v>
      </c>
      <c r="D221" s="36"/>
      <c r="E221" s="24">
        <f>SUM(E222)</f>
        <v>3820000</v>
      </c>
      <c r="F221" s="24">
        <f>SUM(F222)</f>
        <v>1856945.52</v>
      </c>
      <c r="G221" s="74">
        <f t="shared" si="5"/>
        <v>48.611139267015709</v>
      </c>
    </row>
    <row r="222" spans="2:7" ht="15.75" x14ac:dyDescent="0.2">
      <c r="B222" s="26" t="s">
        <v>1</v>
      </c>
      <c r="C222" s="22" t="s">
        <v>0</v>
      </c>
      <c r="D222" s="23">
        <v>800</v>
      </c>
      <c r="E222" s="24">
        <v>3820000</v>
      </c>
      <c r="F222" s="24">
        <v>1856945.52</v>
      </c>
      <c r="G222" s="74">
        <f t="shared" si="5"/>
        <v>48.611139267015709</v>
      </c>
    </row>
    <row r="223" spans="2:7" ht="63" x14ac:dyDescent="0.2">
      <c r="B223" s="13" t="s">
        <v>171</v>
      </c>
      <c r="C223" s="14" t="s">
        <v>29</v>
      </c>
      <c r="D223" s="15" t="s">
        <v>0</v>
      </c>
      <c r="E223" s="16">
        <f t="shared" ref="E223:F225" si="6">SUM(E224)</f>
        <v>20000</v>
      </c>
      <c r="F223" s="16">
        <f t="shared" si="6"/>
        <v>3670</v>
      </c>
      <c r="G223" s="74">
        <f t="shared" si="5"/>
        <v>18.350000000000001</v>
      </c>
    </row>
    <row r="224" spans="2:7" ht="94.5" x14ac:dyDescent="0.2">
      <c r="B224" s="59" t="s">
        <v>297</v>
      </c>
      <c r="C224" s="18" t="s">
        <v>28</v>
      </c>
      <c r="D224" s="19" t="s">
        <v>0</v>
      </c>
      <c r="E224" s="20">
        <f t="shared" si="6"/>
        <v>20000</v>
      </c>
      <c r="F224" s="20">
        <f t="shared" si="6"/>
        <v>3670</v>
      </c>
      <c r="G224" s="74">
        <f t="shared" si="5"/>
        <v>18.350000000000001</v>
      </c>
    </row>
    <row r="225" spans="2:7" ht="33.75" customHeight="1" x14ac:dyDescent="0.25">
      <c r="B225" s="21" t="s">
        <v>172</v>
      </c>
      <c r="C225" s="22" t="s">
        <v>173</v>
      </c>
      <c r="D225" s="23" t="s">
        <v>0</v>
      </c>
      <c r="E225" s="24">
        <f t="shared" si="6"/>
        <v>20000</v>
      </c>
      <c r="F225" s="24">
        <f t="shared" si="6"/>
        <v>3670</v>
      </c>
      <c r="G225" s="74">
        <f t="shared" si="5"/>
        <v>18.350000000000001</v>
      </c>
    </row>
    <row r="226" spans="2:7" ht="34.5" customHeight="1" x14ac:dyDescent="0.2">
      <c r="B226" s="27" t="s">
        <v>2</v>
      </c>
      <c r="C226" s="28" t="s">
        <v>0</v>
      </c>
      <c r="D226" s="29">
        <v>200</v>
      </c>
      <c r="E226" s="45">
        <v>20000</v>
      </c>
      <c r="F226" s="45">
        <v>3670</v>
      </c>
      <c r="G226" s="74">
        <f t="shared" si="5"/>
        <v>18.350000000000001</v>
      </c>
    </row>
    <row r="227" spans="2:7" ht="66.75" customHeight="1" x14ac:dyDescent="0.2">
      <c r="B227" s="13" t="s">
        <v>174</v>
      </c>
      <c r="C227" s="14" t="s">
        <v>27</v>
      </c>
      <c r="D227" s="15" t="s">
        <v>0</v>
      </c>
      <c r="E227" s="16">
        <f t="shared" ref="E227:F229" si="7">SUM(E228)</f>
        <v>772500</v>
      </c>
      <c r="F227" s="16">
        <f t="shared" si="7"/>
        <v>333000</v>
      </c>
      <c r="G227" s="74">
        <f t="shared" si="5"/>
        <v>43.106796116504853</v>
      </c>
    </row>
    <row r="228" spans="2:7" ht="80.25" customHeight="1" x14ac:dyDescent="0.2">
      <c r="B228" s="49" t="s">
        <v>175</v>
      </c>
      <c r="C228" s="18" t="s">
        <v>176</v>
      </c>
      <c r="D228" s="19" t="s">
        <v>0</v>
      </c>
      <c r="E228" s="20">
        <f t="shared" si="7"/>
        <v>772500</v>
      </c>
      <c r="F228" s="20">
        <f t="shared" si="7"/>
        <v>333000</v>
      </c>
      <c r="G228" s="74">
        <f t="shared" si="5"/>
        <v>43.106796116504853</v>
      </c>
    </row>
    <row r="229" spans="2:7" ht="47.25" x14ac:dyDescent="0.25">
      <c r="B229" s="21" t="s">
        <v>177</v>
      </c>
      <c r="C229" s="22" t="s">
        <v>178</v>
      </c>
      <c r="D229" s="23" t="s">
        <v>0</v>
      </c>
      <c r="E229" s="24">
        <f t="shared" si="7"/>
        <v>772500</v>
      </c>
      <c r="F229" s="24">
        <f t="shared" si="7"/>
        <v>333000</v>
      </c>
      <c r="G229" s="74">
        <f t="shared" si="5"/>
        <v>43.106796116504853</v>
      </c>
    </row>
    <row r="230" spans="2:7" ht="63" x14ac:dyDescent="0.2">
      <c r="B230" s="30" t="s">
        <v>4</v>
      </c>
      <c r="C230" s="28" t="s">
        <v>0</v>
      </c>
      <c r="D230" s="29">
        <v>600</v>
      </c>
      <c r="E230" s="45">
        <v>772500</v>
      </c>
      <c r="F230" s="45">
        <v>333000</v>
      </c>
      <c r="G230" s="74">
        <f t="shared" si="5"/>
        <v>43.106796116504853</v>
      </c>
    </row>
    <row r="231" spans="2:7" ht="80.25" customHeight="1" x14ac:dyDescent="0.2">
      <c r="B231" s="13" t="s">
        <v>179</v>
      </c>
      <c r="C231" s="14" t="s">
        <v>26</v>
      </c>
      <c r="D231" s="15" t="s">
        <v>0</v>
      </c>
      <c r="E231" s="16">
        <f>SUM(E232+E240)</f>
        <v>30144000</v>
      </c>
      <c r="F231" s="16">
        <f>SUM(F232+F240)</f>
        <v>4813000.03</v>
      </c>
      <c r="G231" s="74">
        <f t="shared" si="5"/>
        <v>15.966693305467091</v>
      </c>
    </row>
    <row r="232" spans="2:7" ht="109.5" customHeight="1" x14ac:dyDescent="0.2">
      <c r="B232" s="49" t="s">
        <v>298</v>
      </c>
      <c r="C232" s="18" t="s">
        <v>25</v>
      </c>
      <c r="D232" s="19" t="s">
        <v>0</v>
      </c>
      <c r="E232" s="20">
        <f>SUM(E233+E237+E235)</f>
        <v>21925000</v>
      </c>
      <c r="F232" s="20">
        <f>SUM(F233+F237+F235)</f>
        <v>774750.03</v>
      </c>
      <c r="G232" s="74">
        <f t="shared" si="5"/>
        <v>3.5336375370581528</v>
      </c>
    </row>
    <row r="233" spans="2:7" ht="36" customHeight="1" x14ac:dyDescent="0.25">
      <c r="B233" s="21" t="s">
        <v>181</v>
      </c>
      <c r="C233" s="22" t="s">
        <v>182</v>
      </c>
      <c r="D233" s="23" t="s">
        <v>0</v>
      </c>
      <c r="E233" s="24">
        <f>SUM(E234)</f>
        <v>2067500</v>
      </c>
      <c r="F233" s="24">
        <f>SUM(F234)</f>
        <v>0</v>
      </c>
      <c r="G233" s="74">
        <f t="shared" si="5"/>
        <v>0</v>
      </c>
    </row>
    <row r="234" spans="2:7" ht="47.25" x14ac:dyDescent="0.2">
      <c r="B234" s="25" t="s">
        <v>2</v>
      </c>
      <c r="C234" s="22" t="s">
        <v>0</v>
      </c>
      <c r="D234" s="23">
        <v>200</v>
      </c>
      <c r="E234" s="24">
        <v>2067500</v>
      </c>
      <c r="F234" s="24">
        <v>0</v>
      </c>
      <c r="G234" s="74">
        <f t="shared" si="5"/>
        <v>0</v>
      </c>
    </row>
    <row r="235" spans="2:7" ht="47.25" x14ac:dyDescent="0.25">
      <c r="B235" s="21" t="s">
        <v>339</v>
      </c>
      <c r="C235" s="22" t="s">
        <v>272</v>
      </c>
      <c r="D235" s="23"/>
      <c r="E235" s="37">
        <f>SUM(E236)</f>
        <v>2506500</v>
      </c>
      <c r="F235" s="37">
        <f>SUM(F236)</f>
        <v>774750.03</v>
      </c>
      <c r="G235" s="74">
        <f t="shared" si="5"/>
        <v>30.909636146020347</v>
      </c>
    </row>
    <row r="236" spans="2:7" ht="25.5" customHeight="1" x14ac:dyDescent="0.2">
      <c r="B236" s="26" t="s">
        <v>6</v>
      </c>
      <c r="C236" s="22" t="s">
        <v>0</v>
      </c>
      <c r="D236" s="23">
        <v>500</v>
      </c>
      <c r="E236" s="24">
        <v>2506500</v>
      </c>
      <c r="F236" s="24">
        <v>774750.03</v>
      </c>
      <c r="G236" s="74">
        <f t="shared" si="5"/>
        <v>30.909636146020347</v>
      </c>
    </row>
    <row r="237" spans="2:7" ht="20.25" customHeight="1" x14ac:dyDescent="0.2">
      <c r="B237" s="25" t="s">
        <v>110</v>
      </c>
      <c r="C237" s="22" t="s">
        <v>24</v>
      </c>
      <c r="D237" s="23" t="s">
        <v>0</v>
      </c>
      <c r="E237" s="24">
        <f>SUM(E238:E239)</f>
        <v>17351000</v>
      </c>
      <c r="F237" s="24">
        <f>SUM(F238:F239)</f>
        <v>0</v>
      </c>
      <c r="G237" s="74">
        <f t="shared" si="5"/>
        <v>0</v>
      </c>
    </row>
    <row r="238" spans="2:7" ht="32.25" customHeight="1" x14ac:dyDescent="0.2">
      <c r="B238" s="25" t="s">
        <v>2</v>
      </c>
      <c r="C238" s="22" t="s">
        <v>0</v>
      </c>
      <c r="D238" s="23">
        <v>200</v>
      </c>
      <c r="E238" s="24">
        <v>6061000</v>
      </c>
      <c r="F238" s="24">
        <v>0</v>
      </c>
      <c r="G238" s="74">
        <f t="shared" si="5"/>
        <v>0</v>
      </c>
    </row>
    <row r="239" spans="2:7" ht="22.5" customHeight="1" x14ac:dyDescent="0.2">
      <c r="B239" s="26" t="s">
        <v>6</v>
      </c>
      <c r="C239" s="22"/>
      <c r="D239" s="23">
        <v>500</v>
      </c>
      <c r="E239" s="24">
        <v>11290000</v>
      </c>
      <c r="F239" s="24">
        <v>0</v>
      </c>
      <c r="G239" s="74">
        <f t="shared" si="5"/>
        <v>0</v>
      </c>
    </row>
    <row r="240" spans="2:7" ht="127.5" customHeight="1" x14ac:dyDescent="0.2">
      <c r="B240" s="44" t="s">
        <v>183</v>
      </c>
      <c r="C240" s="35" t="s">
        <v>23</v>
      </c>
      <c r="D240" s="36" t="s">
        <v>0</v>
      </c>
      <c r="E240" s="37">
        <f>SUM(E241+E243)</f>
        <v>8219000</v>
      </c>
      <c r="F240" s="37">
        <f>SUM(F241+F243)</f>
        <v>4038250</v>
      </c>
      <c r="G240" s="74">
        <f t="shared" si="5"/>
        <v>49.133106217301375</v>
      </c>
    </row>
    <row r="241" spans="2:7" ht="145.5" customHeight="1" x14ac:dyDescent="0.2">
      <c r="B241" s="25" t="s">
        <v>180</v>
      </c>
      <c r="C241" s="22" t="s">
        <v>184</v>
      </c>
      <c r="D241" s="23" t="s">
        <v>0</v>
      </c>
      <c r="E241" s="24">
        <f>SUM(E242)</f>
        <v>8105000</v>
      </c>
      <c r="F241" s="24">
        <f>SUM(F242)</f>
        <v>3947250</v>
      </c>
      <c r="G241" s="74">
        <f t="shared" si="5"/>
        <v>48.701418877236271</v>
      </c>
    </row>
    <row r="242" spans="2:7" ht="15.75" x14ac:dyDescent="0.2">
      <c r="B242" s="25" t="s">
        <v>1</v>
      </c>
      <c r="C242" s="22" t="s">
        <v>0</v>
      </c>
      <c r="D242" s="23">
        <v>800</v>
      </c>
      <c r="E242" s="24">
        <v>8105000</v>
      </c>
      <c r="F242" s="24">
        <v>3947250</v>
      </c>
      <c r="G242" s="74">
        <f t="shared" si="5"/>
        <v>48.701418877236271</v>
      </c>
    </row>
    <row r="243" spans="2:7" ht="91.5" customHeight="1" x14ac:dyDescent="0.2">
      <c r="B243" s="25" t="s">
        <v>105</v>
      </c>
      <c r="C243" s="32" t="s">
        <v>237</v>
      </c>
      <c r="D243" s="23" t="s">
        <v>0</v>
      </c>
      <c r="E243" s="37">
        <f>SUM(E244)</f>
        <v>114000</v>
      </c>
      <c r="F243" s="37">
        <f>SUM(F244)</f>
        <v>91000</v>
      </c>
      <c r="G243" s="74">
        <f t="shared" si="5"/>
        <v>79.824561403508781</v>
      </c>
    </row>
    <row r="244" spans="2:7" ht="15.75" x14ac:dyDescent="0.2">
      <c r="B244" s="25" t="s">
        <v>1</v>
      </c>
      <c r="C244" s="22" t="s">
        <v>0</v>
      </c>
      <c r="D244" s="23">
        <v>800</v>
      </c>
      <c r="E244" s="24">
        <v>114000</v>
      </c>
      <c r="F244" s="24">
        <v>91000</v>
      </c>
      <c r="G244" s="74">
        <f t="shared" si="5"/>
        <v>79.824561403508781</v>
      </c>
    </row>
    <row r="245" spans="2:7" ht="78.75" x14ac:dyDescent="0.2">
      <c r="B245" s="13" t="s">
        <v>185</v>
      </c>
      <c r="C245" s="14" t="s">
        <v>22</v>
      </c>
      <c r="D245" s="15" t="s">
        <v>0</v>
      </c>
      <c r="E245" s="16">
        <f>SUM(E246+E251+E254)</f>
        <v>503556</v>
      </c>
      <c r="F245" s="16">
        <f>SUM(F246+F251+F254)</f>
        <v>91024.16</v>
      </c>
      <c r="G245" s="74">
        <f t="shared" si="5"/>
        <v>18.076273542565279</v>
      </c>
    </row>
    <row r="246" spans="2:7" ht="130.5" customHeight="1" x14ac:dyDescent="0.2">
      <c r="B246" s="59" t="s">
        <v>300</v>
      </c>
      <c r="C246" s="18" t="s">
        <v>21</v>
      </c>
      <c r="D246" s="19" t="s">
        <v>0</v>
      </c>
      <c r="E246" s="20">
        <f>SUM(E247+E249)</f>
        <v>275800</v>
      </c>
      <c r="F246" s="20">
        <f>SUM(F247+F249)</f>
        <v>54000</v>
      </c>
      <c r="G246" s="74">
        <f t="shared" si="5"/>
        <v>19.579405366207396</v>
      </c>
    </row>
    <row r="247" spans="2:7" ht="66" customHeight="1" x14ac:dyDescent="0.2">
      <c r="B247" s="25" t="s">
        <v>186</v>
      </c>
      <c r="C247" s="22" t="s">
        <v>187</v>
      </c>
      <c r="D247" s="23" t="s">
        <v>0</v>
      </c>
      <c r="E247" s="24">
        <f>SUM(E248)</f>
        <v>260000</v>
      </c>
      <c r="F247" s="24">
        <f>SUM(F248)</f>
        <v>54000</v>
      </c>
      <c r="G247" s="74">
        <f t="shared" si="5"/>
        <v>20.76923076923077</v>
      </c>
    </row>
    <row r="248" spans="2:7" ht="34.5" customHeight="1" x14ac:dyDescent="0.2">
      <c r="B248" s="27" t="s">
        <v>2</v>
      </c>
      <c r="C248" s="28" t="s">
        <v>0</v>
      </c>
      <c r="D248" s="29">
        <v>200</v>
      </c>
      <c r="E248" s="45">
        <v>260000</v>
      </c>
      <c r="F248" s="45">
        <v>54000</v>
      </c>
      <c r="G248" s="74">
        <f t="shared" si="5"/>
        <v>20.76923076923077</v>
      </c>
    </row>
    <row r="249" spans="2:7" ht="31.5" customHeight="1" x14ac:dyDescent="0.2">
      <c r="B249" s="27" t="s">
        <v>273</v>
      </c>
      <c r="C249" s="53" t="s">
        <v>274</v>
      </c>
      <c r="D249" s="29"/>
      <c r="E249" s="24">
        <f>SUM(E250)</f>
        <v>15800</v>
      </c>
      <c r="F249" s="24">
        <f>SUM(F250)</f>
        <v>0</v>
      </c>
      <c r="G249" s="74">
        <f t="shared" si="5"/>
        <v>0</v>
      </c>
    </row>
    <row r="250" spans="2:7" ht="34.5" customHeight="1" x14ac:dyDescent="0.2">
      <c r="B250" s="27" t="s">
        <v>2</v>
      </c>
      <c r="C250" s="28" t="s">
        <v>0</v>
      </c>
      <c r="D250" s="29">
        <v>200</v>
      </c>
      <c r="E250" s="45">
        <v>15800</v>
      </c>
      <c r="F250" s="45">
        <v>0</v>
      </c>
      <c r="G250" s="74">
        <f t="shared" si="5"/>
        <v>0</v>
      </c>
    </row>
    <row r="251" spans="2:7" ht="53.25" customHeight="1" x14ac:dyDescent="0.2">
      <c r="B251" s="34" t="s">
        <v>280</v>
      </c>
      <c r="C251" s="60" t="s">
        <v>275</v>
      </c>
      <c r="D251" s="61"/>
      <c r="E251" s="37">
        <f>SUM(E252)</f>
        <v>137000</v>
      </c>
      <c r="F251" s="37">
        <f>SUM(F252)</f>
        <v>6080</v>
      </c>
      <c r="G251" s="74">
        <f t="shared" si="5"/>
        <v>4.437956204379562</v>
      </c>
    </row>
    <row r="252" spans="2:7" ht="35.25" customHeight="1" x14ac:dyDescent="0.2">
      <c r="B252" s="27" t="s">
        <v>281</v>
      </c>
      <c r="C252" s="53" t="s">
        <v>276</v>
      </c>
      <c r="D252" s="29"/>
      <c r="E252" s="24">
        <f>SUM(E253)</f>
        <v>137000</v>
      </c>
      <c r="F252" s="24">
        <f>SUM(F253)</f>
        <v>6080</v>
      </c>
      <c r="G252" s="74">
        <f t="shared" si="5"/>
        <v>4.437956204379562</v>
      </c>
    </row>
    <row r="253" spans="2:7" ht="34.5" customHeight="1" x14ac:dyDescent="0.2">
      <c r="B253" s="27" t="s">
        <v>2</v>
      </c>
      <c r="C253" s="28" t="s">
        <v>0</v>
      </c>
      <c r="D253" s="29">
        <v>200</v>
      </c>
      <c r="E253" s="45">
        <v>137000</v>
      </c>
      <c r="F253" s="45">
        <v>6080</v>
      </c>
      <c r="G253" s="74">
        <f t="shared" si="5"/>
        <v>4.437956204379562</v>
      </c>
    </row>
    <row r="254" spans="2:7" ht="68.25" customHeight="1" x14ac:dyDescent="0.2">
      <c r="B254" s="34" t="s">
        <v>282</v>
      </c>
      <c r="C254" s="53" t="s">
        <v>290</v>
      </c>
      <c r="D254" s="61"/>
      <c r="E254" s="24">
        <f>SUM(E255)</f>
        <v>90756</v>
      </c>
      <c r="F254" s="24">
        <f>SUM(F255)</f>
        <v>30944.16</v>
      </c>
      <c r="G254" s="74">
        <f t="shared" si="5"/>
        <v>34.095993653312178</v>
      </c>
    </row>
    <row r="255" spans="2:7" ht="69" customHeight="1" x14ac:dyDescent="0.2">
      <c r="B255" s="27" t="s">
        <v>283</v>
      </c>
      <c r="C255" s="53" t="s">
        <v>291</v>
      </c>
      <c r="D255" s="29"/>
      <c r="E255" s="24">
        <f>SUM(E256)</f>
        <v>90756</v>
      </c>
      <c r="F255" s="24">
        <f>SUM(F256)</f>
        <v>30944.16</v>
      </c>
      <c r="G255" s="74">
        <f t="shared" si="5"/>
        <v>34.095993653312178</v>
      </c>
    </row>
    <row r="256" spans="2:7" ht="47.25" customHeight="1" x14ac:dyDescent="0.2">
      <c r="B256" s="27" t="s">
        <v>2</v>
      </c>
      <c r="C256" s="28" t="s">
        <v>0</v>
      </c>
      <c r="D256" s="29">
        <v>200</v>
      </c>
      <c r="E256" s="45">
        <v>90756</v>
      </c>
      <c r="F256" s="45">
        <v>30944.16</v>
      </c>
      <c r="G256" s="74">
        <f t="shared" si="5"/>
        <v>34.095993653312178</v>
      </c>
    </row>
    <row r="257" spans="2:7" ht="64.5" customHeight="1" x14ac:dyDescent="0.2">
      <c r="B257" s="13" t="s">
        <v>188</v>
      </c>
      <c r="C257" s="14" t="s">
        <v>20</v>
      </c>
      <c r="D257" s="15" t="s">
        <v>0</v>
      </c>
      <c r="E257" s="16">
        <f t="shared" ref="E257:F259" si="8">SUM(E258)</f>
        <v>286000</v>
      </c>
      <c r="F257" s="16">
        <f t="shared" si="8"/>
        <v>0</v>
      </c>
      <c r="G257" s="74">
        <f t="shared" si="5"/>
        <v>0</v>
      </c>
    </row>
    <row r="258" spans="2:7" ht="92.25" customHeight="1" x14ac:dyDescent="0.25">
      <c r="B258" s="17" t="s">
        <v>299</v>
      </c>
      <c r="C258" s="18" t="s">
        <v>19</v>
      </c>
      <c r="D258" s="62"/>
      <c r="E258" s="20">
        <f t="shared" si="8"/>
        <v>286000</v>
      </c>
      <c r="F258" s="20">
        <f t="shared" si="8"/>
        <v>0</v>
      </c>
      <c r="G258" s="74">
        <f t="shared" si="5"/>
        <v>0</v>
      </c>
    </row>
    <row r="259" spans="2:7" ht="50.25" customHeight="1" x14ac:dyDescent="0.25">
      <c r="B259" s="21" t="s">
        <v>191</v>
      </c>
      <c r="C259" s="22" t="s">
        <v>192</v>
      </c>
      <c r="D259" s="19" t="s">
        <v>0</v>
      </c>
      <c r="E259" s="24">
        <f t="shared" si="8"/>
        <v>286000</v>
      </c>
      <c r="F259" s="24">
        <f t="shared" si="8"/>
        <v>0</v>
      </c>
      <c r="G259" s="74">
        <f t="shared" si="5"/>
        <v>0</v>
      </c>
    </row>
    <row r="260" spans="2:7" ht="47.25" x14ac:dyDescent="0.2">
      <c r="B260" s="30" t="s">
        <v>2</v>
      </c>
      <c r="C260" s="28" t="s">
        <v>0</v>
      </c>
      <c r="D260" s="29">
        <v>200</v>
      </c>
      <c r="E260" s="45">
        <v>286000</v>
      </c>
      <c r="F260" s="45">
        <v>0</v>
      </c>
      <c r="G260" s="74">
        <f t="shared" si="5"/>
        <v>0</v>
      </c>
    </row>
    <row r="261" spans="2:7" ht="96" customHeight="1" x14ac:dyDescent="0.2">
      <c r="B261" s="13" t="s">
        <v>193</v>
      </c>
      <c r="C261" s="14" t="s">
        <v>18</v>
      </c>
      <c r="D261" s="15" t="s">
        <v>0</v>
      </c>
      <c r="E261" s="16">
        <f>SUM(E262+E267+E272)</f>
        <v>57467710</v>
      </c>
      <c r="F261" s="16">
        <f>SUM(F262+F267+F272)</f>
        <v>31154606.27</v>
      </c>
      <c r="G261" s="74">
        <f t="shared" si="5"/>
        <v>54.212367727894495</v>
      </c>
    </row>
    <row r="262" spans="2:7" ht="98.25" customHeight="1" x14ac:dyDescent="0.25">
      <c r="B262" s="47" t="s">
        <v>336</v>
      </c>
      <c r="C262" s="18" t="s">
        <v>17</v>
      </c>
      <c r="D262" s="19" t="s">
        <v>0</v>
      </c>
      <c r="E262" s="20">
        <f>SUM(E263+E265)</f>
        <v>1411000</v>
      </c>
      <c r="F262" s="20">
        <f>SUM(F263+F265)</f>
        <v>610701.98</v>
      </c>
      <c r="G262" s="74">
        <f t="shared" si="5"/>
        <v>43.281501063075837</v>
      </c>
    </row>
    <row r="263" spans="2:7" ht="30.75" customHeight="1" x14ac:dyDescent="0.25">
      <c r="B263" s="21" t="s">
        <v>195</v>
      </c>
      <c r="C263" s="22" t="s">
        <v>196</v>
      </c>
      <c r="D263" s="23"/>
      <c r="E263" s="24">
        <f>SUM(E264)</f>
        <v>1011000</v>
      </c>
      <c r="F263" s="24">
        <f>SUM(F264)</f>
        <v>464701.98</v>
      </c>
      <c r="G263" s="74">
        <f t="shared" si="5"/>
        <v>45.964587537091987</v>
      </c>
    </row>
    <row r="264" spans="2:7" ht="33.75" customHeight="1" x14ac:dyDescent="0.2">
      <c r="B264" s="26" t="s">
        <v>2</v>
      </c>
      <c r="C264" s="22" t="s">
        <v>0</v>
      </c>
      <c r="D264" s="23">
        <v>200</v>
      </c>
      <c r="E264" s="24">
        <v>1011000</v>
      </c>
      <c r="F264" s="24">
        <v>464701.98</v>
      </c>
      <c r="G264" s="74">
        <f t="shared" si="5"/>
        <v>45.964587537091987</v>
      </c>
    </row>
    <row r="265" spans="2:7" ht="79.5" customHeight="1" x14ac:dyDescent="0.25">
      <c r="B265" s="41" t="s">
        <v>197</v>
      </c>
      <c r="C265" s="22" t="s">
        <v>198</v>
      </c>
      <c r="D265" s="36"/>
      <c r="E265" s="24">
        <f>SUM(E266:E266)</f>
        <v>400000</v>
      </c>
      <c r="F265" s="24">
        <f>SUM(F266:F266)</f>
        <v>146000</v>
      </c>
      <c r="G265" s="74">
        <f t="shared" ref="G265:G328" si="9">F265/E265*100</f>
        <v>36.5</v>
      </c>
    </row>
    <row r="266" spans="2:7" ht="36" customHeight="1" x14ac:dyDescent="0.2">
      <c r="B266" s="30" t="s">
        <v>2</v>
      </c>
      <c r="C266" s="31"/>
      <c r="D266" s="23">
        <v>200</v>
      </c>
      <c r="E266" s="24">
        <v>400000</v>
      </c>
      <c r="F266" s="24">
        <v>146000</v>
      </c>
      <c r="G266" s="74">
        <f t="shared" si="9"/>
        <v>36.5</v>
      </c>
    </row>
    <row r="267" spans="2:7" ht="54.75" customHeight="1" x14ac:dyDescent="0.2">
      <c r="B267" s="44" t="s">
        <v>200</v>
      </c>
      <c r="C267" s="35" t="s">
        <v>16</v>
      </c>
      <c r="D267" s="23"/>
      <c r="E267" s="37">
        <f>SUM(E268+E270)</f>
        <v>1300500</v>
      </c>
      <c r="F267" s="37">
        <f>SUM(F268+F270)</f>
        <v>578044.29</v>
      </c>
      <c r="G267" s="74">
        <f t="shared" si="9"/>
        <v>44.447850057670131</v>
      </c>
    </row>
    <row r="268" spans="2:7" ht="111" customHeight="1" x14ac:dyDescent="0.25">
      <c r="B268" s="21" t="s">
        <v>194</v>
      </c>
      <c r="C268" s="22" t="s">
        <v>199</v>
      </c>
      <c r="D268" s="23" t="s">
        <v>0</v>
      </c>
      <c r="E268" s="24">
        <f>SUM(E269:E269)</f>
        <v>1130500</v>
      </c>
      <c r="F268" s="24">
        <f>SUM(F269:F269)</f>
        <v>500044.29</v>
      </c>
      <c r="G268" s="74">
        <f t="shared" si="9"/>
        <v>44.232135338345863</v>
      </c>
    </row>
    <row r="269" spans="2:7" ht="42" customHeight="1" x14ac:dyDescent="0.2">
      <c r="B269" s="26" t="s">
        <v>2</v>
      </c>
      <c r="C269" s="22" t="s">
        <v>0</v>
      </c>
      <c r="D269" s="23">
        <v>200</v>
      </c>
      <c r="E269" s="24">
        <v>1130500</v>
      </c>
      <c r="F269" s="24">
        <v>500044.29</v>
      </c>
      <c r="G269" s="74">
        <f t="shared" si="9"/>
        <v>44.232135338345863</v>
      </c>
    </row>
    <row r="270" spans="2:7" ht="66" customHeight="1" x14ac:dyDescent="0.2">
      <c r="B270" s="25" t="s">
        <v>13</v>
      </c>
      <c r="C270" s="22" t="s">
        <v>201</v>
      </c>
      <c r="D270" s="23" t="s">
        <v>0</v>
      </c>
      <c r="E270" s="24">
        <f>SUM(E271)</f>
        <v>170000</v>
      </c>
      <c r="F270" s="24">
        <f>SUM(F271)</f>
        <v>78000</v>
      </c>
      <c r="G270" s="74">
        <f t="shared" si="9"/>
        <v>45.882352941176471</v>
      </c>
    </row>
    <row r="271" spans="2:7" ht="53.25" customHeight="1" x14ac:dyDescent="0.2">
      <c r="B271" s="25" t="s">
        <v>2</v>
      </c>
      <c r="C271" s="22" t="s">
        <v>0</v>
      </c>
      <c r="D271" s="23">
        <v>200</v>
      </c>
      <c r="E271" s="24">
        <v>170000</v>
      </c>
      <c r="F271" s="24">
        <v>78000</v>
      </c>
      <c r="G271" s="74">
        <f t="shared" si="9"/>
        <v>45.882352941176471</v>
      </c>
    </row>
    <row r="272" spans="2:7" ht="64.5" customHeight="1" x14ac:dyDescent="0.2">
      <c r="B272" s="63" t="s">
        <v>245</v>
      </c>
      <c r="C272" s="35" t="s">
        <v>15</v>
      </c>
      <c r="D272" s="36"/>
      <c r="E272" s="37">
        <f>SUM(E273+E275+E277)</f>
        <v>54756210</v>
      </c>
      <c r="F272" s="37">
        <f>SUM(F273+F275+F277)</f>
        <v>29965860</v>
      </c>
      <c r="G272" s="74">
        <f t="shared" si="9"/>
        <v>54.72595711061814</v>
      </c>
    </row>
    <row r="273" spans="2:7" ht="47.25" customHeight="1" x14ac:dyDescent="0.2">
      <c r="B273" s="26" t="s">
        <v>239</v>
      </c>
      <c r="C273" s="22" t="s">
        <v>202</v>
      </c>
      <c r="D273" s="23" t="s">
        <v>0</v>
      </c>
      <c r="E273" s="24">
        <f>SUM(E274)</f>
        <v>80000</v>
      </c>
      <c r="F273" s="24">
        <f>SUM(F274)</f>
        <v>40000</v>
      </c>
      <c r="G273" s="74">
        <f t="shared" si="9"/>
        <v>50</v>
      </c>
    </row>
    <row r="274" spans="2:7" ht="15.75" x14ac:dyDescent="0.2">
      <c r="B274" s="25" t="s">
        <v>6</v>
      </c>
      <c r="C274" s="22" t="s">
        <v>0</v>
      </c>
      <c r="D274" s="23">
        <v>500</v>
      </c>
      <c r="E274" s="24">
        <v>80000</v>
      </c>
      <c r="F274" s="24">
        <v>40000</v>
      </c>
      <c r="G274" s="74">
        <f t="shared" si="9"/>
        <v>50</v>
      </c>
    </row>
    <row r="275" spans="2:7" ht="78.75" x14ac:dyDescent="0.2">
      <c r="B275" s="25" t="s">
        <v>203</v>
      </c>
      <c r="C275" s="22" t="s">
        <v>14</v>
      </c>
      <c r="D275" s="23" t="s">
        <v>0</v>
      </c>
      <c r="E275" s="24">
        <f>SUM(E276)</f>
        <v>49209000</v>
      </c>
      <c r="F275" s="24">
        <f>SUM(F276)</f>
        <v>24458650</v>
      </c>
      <c r="G275" s="74">
        <f t="shared" si="9"/>
        <v>49.703611128045679</v>
      </c>
    </row>
    <row r="276" spans="2:7" ht="15.75" x14ac:dyDescent="0.2">
      <c r="B276" s="27" t="s">
        <v>6</v>
      </c>
      <c r="C276" s="28" t="s">
        <v>0</v>
      </c>
      <c r="D276" s="29">
        <v>500</v>
      </c>
      <c r="E276" s="45">
        <v>49209000</v>
      </c>
      <c r="F276" s="45">
        <v>24458650</v>
      </c>
      <c r="G276" s="74">
        <f t="shared" si="9"/>
        <v>49.703611128045679</v>
      </c>
    </row>
    <row r="277" spans="2:7" ht="132" customHeight="1" x14ac:dyDescent="0.2">
      <c r="B277" s="27" t="s">
        <v>326</v>
      </c>
      <c r="C277" s="28" t="s">
        <v>325</v>
      </c>
      <c r="D277" s="29"/>
      <c r="E277" s="24">
        <f>SUM(E278)</f>
        <v>5467210</v>
      </c>
      <c r="F277" s="24">
        <f>SUM(F278)</f>
        <v>5467210</v>
      </c>
      <c r="G277" s="74">
        <f t="shared" si="9"/>
        <v>100</v>
      </c>
    </row>
    <row r="278" spans="2:7" ht="15.75" x14ac:dyDescent="0.2">
      <c r="B278" s="27" t="s">
        <v>6</v>
      </c>
      <c r="C278" s="28"/>
      <c r="D278" s="29">
        <v>500</v>
      </c>
      <c r="E278" s="45">
        <v>5467210</v>
      </c>
      <c r="F278" s="45">
        <v>5467210</v>
      </c>
      <c r="G278" s="74">
        <f t="shared" si="9"/>
        <v>100</v>
      </c>
    </row>
    <row r="279" spans="2:7" ht="15.75" x14ac:dyDescent="0.2">
      <c r="B279" s="13" t="s">
        <v>12</v>
      </c>
      <c r="C279" s="14" t="s">
        <v>11</v>
      </c>
      <c r="D279" s="15" t="s">
        <v>0</v>
      </c>
      <c r="E279" s="16">
        <f>SUM(E280)</f>
        <v>47572896.439999998</v>
      </c>
      <c r="F279" s="16">
        <f>SUM(F280)</f>
        <v>23277420.819999993</v>
      </c>
      <c r="G279" s="74">
        <f t="shared" si="9"/>
        <v>48.930005448287126</v>
      </c>
    </row>
    <row r="280" spans="2:7" ht="15.75" x14ac:dyDescent="0.2">
      <c r="B280" s="59" t="s">
        <v>12</v>
      </c>
      <c r="C280" s="18" t="s">
        <v>11</v>
      </c>
      <c r="D280" s="19" t="s">
        <v>0</v>
      </c>
      <c r="E280" s="20">
        <f>SUM(E281+E287+E289+E293+E297+E299+E301+E307+E310+E304+E285)</f>
        <v>47572896.439999998</v>
      </c>
      <c r="F280" s="20">
        <f>SUM(F281+F287+F289+F293+F297+F299+F301+F307+F310+F304+F285)</f>
        <v>23277420.819999993</v>
      </c>
      <c r="G280" s="74">
        <f t="shared" si="9"/>
        <v>48.930005448287126</v>
      </c>
    </row>
    <row r="281" spans="2:7" ht="31.5" x14ac:dyDescent="0.25">
      <c r="B281" s="21" t="s">
        <v>209</v>
      </c>
      <c r="C281" s="22" t="s">
        <v>210</v>
      </c>
      <c r="D281" s="36"/>
      <c r="E281" s="24">
        <f>SUM(E282:E284)</f>
        <v>699999.44</v>
      </c>
      <c r="F281" s="24">
        <f>SUM(F282:F284)</f>
        <v>258790.44</v>
      </c>
      <c r="G281" s="74">
        <f t="shared" si="9"/>
        <v>36.970092433216806</v>
      </c>
    </row>
    <row r="282" spans="2:7" ht="47.25" x14ac:dyDescent="0.2">
      <c r="B282" s="25" t="s">
        <v>2</v>
      </c>
      <c r="C282" s="22"/>
      <c r="D282" s="23">
        <v>200</v>
      </c>
      <c r="E282" s="24">
        <v>251790.44</v>
      </c>
      <c r="F282" s="24">
        <v>251790.44</v>
      </c>
      <c r="G282" s="74">
        <f t="shared" si="9"/>
        <v>100</v>
      </c>
    </row>
    <row r="283" spans="2:7" ht="31.5" x14ac:dyDescent="0.2">
      <c r="B283" s="25" t="s">
        <v>5</v>
      </c>
      <c r="C283" s="22" t="s">
        <v>0</v>
      </c>
      <c r="D283" s="23">
        <v>300</v>
      </c>
      <c r="E283" s="24">
        <v>7000</v>
      </c>
      <c r="F283" s="24">
        <v>7000</v>
      </c>
      <c r="G283" s="74">
        <f t="shared" si="9"/>
        <v>100</v>
      </c>
    </row>
    <row r="284" spans="2:7" ht="15.75" x14ac:dyDescent="0.2">
      <c r="B284" s="27" t="s">
        <v>1</v>
      </c>
      <c r="C284" s="22" t="s">
        <v>0</v>
      </c>
      <c r="D284" s="23">
        <v>800</v>
      </c>
      <c r="E284" s="24">
        <v>441209</v>
      </c>
      <c r="F284" s="24">
        <v>0</v>
      </c>
      <c r="G284" s="74">
        <f t="shared" si="9"/>
        <v>0</v>
      </c>
    </row>
    <row r="285" spans="2:7" ht="31.5" x14ac:dyDescent="0.2">
      <c r="B285" s="27" t="s">
        <v>316</v>
      </c>
      <c r="C285" s="22" t="s">
        <v>317</v>
      </c>
      <c r="D285" s="23"/>
      <c r="E285" s="24">
        <f>SUM(E286:E286)</f>
        <v>39682</v>
      </c>
      <c r="F285" s="24">
        <f>SUM(F286:F286)</f>
        <v>39682</v>
      </c>
      <c r="G285" s="74">
        <f t="shared" si="9"/>
        <v>100</v>
      </c>
    </row>
    <row r="286" spans="2:7" ht="47.25" x14ac:dyDescent="0.2">
      <c r="B286" s="25" t="s">
        <v>2</v>
      </c>
      <c r="C286" s="22"/>
      <c r="D286" s="23">
        <v>200</v>
      </c>
      <c r="E286" s="24">
        <v>39682</v>
      </c>
      <c r="F286" s="24">
        <v>39682</v>
      </c>
      <c r="G286" s="74">
        <f t="shared" si="9"/>
        <v>100</v>
      </c>
    </row>
    <row r="287" spans="2:7" ht="31.5" x14ac:dyDescent="0.25">
      <c r="B287" s="21" t="s">
        <v>204</v>
      </c>
      <c r="C287" s="22" t="s">
        <v>205</v>
      </c>
      <c r="D287" s="36"/>
      <c r="E287" s="24">
        <f>SUM(E288)</f>
        <v>1326000</v>
      </c>
      <c r="F287" s="24">
        <f>SUM(F288)</f>
        <v>772857.98</v>
      </c>
      <c r="G287" s="74">
        <f t="shared" si="9"/>
        <v>58.284915535444945</v>
      </c>
    </row>
    <row r="288" spans="2:7" ht="141.75" x14ac:dyDescent="0.2">
      <c r="B288" s="30" t="s">
        <v>3</v>
      </c>
      <c r="C288" s="22" t="s">
        <v>0</v>
      </c>
      <c r="D288" s="23">
        <v>100</v>
      </c>
      <c r="E288" s="24">
        <v>1326000</v>
      </c>
      <c r="F288" s="24">
        <v>772857.98</v>
      </c>
      <c r="G288" s="74">
        <f t="shared" si="9"/>
        <v>58.284915535444945</v>
      </c>
    </row>
    <row r="289" spans="2:7" ht="15.75" x14ac:dyDescent="0.25">
      <c r="B289" s="21" t="s">
        <v>9</v>
      </c>
      <c r="C289" s="22" t="s">
        <v>206</v>
      </c>
      <c r="D289" s="36"/>
      <c r="E289" s="24">
        <f>SUM(E290:E292)</f>
        <v>40802673</v>
      </c>
      <c r="F289" s="24">
        <f>SUM(F290:F292)</f>
        <v>19747900.379999999</v>
      </c>
      <c r="G289" s="74">
        <f t="shared" si="9"/>
        <v>48.398545801153759</v>
      </c>
    </row>
    <row r="290" spans="2:7" ht="141.75" x14ac:dyDescent="0.2">
      <c r="B290" s="26" t="s">
        <v>3</v>
      </c>
      <c r="C290" s="22" t="s">
        <v>0</v>
      </c>
      <c r="D290" s="23">
        <v>100</v>
      </c>
      <c r="E290" s="24">
        <v>37096999</v>
      </c>
      <c r="F290" s="24">
        <v>18088281.690000001</v>
      </c>
      <c r="G290" s="74">
        <f t="shared" si="9"/>
        <v>48.759420377912512</v>
      </c>
    </row>
    <row r="291" spans="2:7" ht="47.25" x14ac:dyDescent="0.2">
      <c r="B291" s="25" t="s">
        <v>2</v>
      </c>
      <c r="C291" s="22" t="s">
        <v>0</v>
      </c>
      <c r="D291" s="23">
        <v>200</v>
      </c>
      <c r="E291" s="24">
        <v>3457474</v>
      </c>
      <c r="F291" s="24">
        <v>1590659.2</v>
      </c>
      <c r="G291" s="74">
        <f t="shared" si="9"/>
        <v>46.006396577385686</v>
      </c>
    </row>
    <row r="292" spans="2:7" ht="15.75" x14ac:dyDescent="0.2">
      <c r="B292" s="27" t="s">
        <v>1</v>
      </c>
      <c r="C292" s="22" t="s">
        <v>0</v>
      </c>
      <c r="D292" s="23">
        <v>800</v>
      </c>
      <c r="E292" s="24">
        <v>248200</v>
      </c>
      <c r="F292" s="24">
        <v>68959.490000000005</v>
      </c>
      <c r="G292" s="74">
        <f t="shared" si="9"/>
        <v>27.783839645447223</v>
      </c>
    </row>
    <row r="293" spans="2:7" ht="63" x14ac:dyDescent="0.25">
      <c r="B293" s="64" t="s">
        <v>208</v>
      </c>
      <c r="C293" s="22" t="s">
        <v>207</v>
      </c>
      <c r="D293" s="36"/>
      <c r="E293" s="24">
        <f>SUM(E294:E296)</f>
        <v>540000</v>
      </c>
      <c r="F293" s="24">
        <f>SUM(F294:F296)</f>
        <v>272690.55000000005</v>
      </c>
      <c r="G293" s="74">
        <f t="shared" si="9"/>
        <v>50.498250000000013</v>
      </c>
    </row>
    <row r="294" spans="2:7" ht="141.75" x14ac:dyDescent="0.2">
      <c r="B294" s="26" t="s">
        <v>3</v>
      </c>
      <c r="C294" s="22" t="s">
        <v>0</v>
      </c>
      <c r="D294" s="23">
        <v>100</v>
      </c>
      <c r="E294" s="24">
        <v>525000</v>
      </c>
      <c r="F294" s="24">
        <v>271652.03000000003</v>
      </c>
      <c r="G294" s="74">
        <f t="shared" si="9"/>
        <v>51.743243809523818</v>
      </c>
    </row>
    <row r="295" spans="2:7" ht="47.25" x14ac:dyDescent="0.2">
      <c r="B295" s="25" t="s">
        <v>2</v>
      </c>
      <c r="C295" s="22" t="s">
        <v>0</v>
      </c>
      <c r="D295" s="23">
        <v>200</v>
      </c>
      <c r="E295" s="24">
        <v>14000</v>
      </c>
      <c r="F295" s="24">
        <v>941.12</v>
      </c>
      <c r="G295" s="74">
        <f t="shared" si="9"/>
        <v>6.7222857142857144</v>
      </c>
    </row>
    <row r="296" spans="2:7" ht="15.75" x14ac:dyDescent="0.2">
      <c r="B296" s="27" t="s">
        <v>1</v>
      </c>
      <c r="C296" s="22" t="s">
        <v>0</v>
      </c>
      <c r="D296" s="23">
        <v>800</v>
      </c>
      <c r="E296" s="24">
        <v>1000</v>
      </c>
      <c r="F296" s="24">
        <v>97.4</v>
      </c>
      <c r="G296" s="74">
        <f t="shared" si="9"/>
        <v>9.74</v>
      </c>
    </row>
    <row r="297" spans="2:7" ht="47.25" x14ac:dyDescent="0.25">
      <c r="B297" s="21" t="s">
        <v>211</v>
      </c>
      <c r="C297" s="22" t="s">
        <v>212</v>
      </c>
      <c r="D297" s="23"/>
      <c r="E297" s="24">
        <f>SUM(E298:E298)</f>
        <v>560000</v>
      </c>
      <c r="F297" s="24">
        <f>SUM(F298:F298)</f>
        <v>249977.15</v>
      </c>
      <c r="G297" s="74">
        <f t="shared" si="9"/>
        <v>44.638776785714285</v>
      </c>
    </row>
    <row r="298" spans="2:7" ht="47.25" x14ac:dyDescent="0.2">
      <c r="B298" s="25" t="s">
        <v>2</v>
      </c>
      <c r="C298" s="22" t="s">
        <v>0</v>
      </c>
      <c r="D298" s="23">
        <v>200</v>
      </c>
      <c r="E298" s="24">
        <v>560000</v>
      </c>
      <c r="F298" s="24">
        <v>249977.15</v>
      </c>
      <c r="G298" s="74">
        <f t="shared" si="9"/>
        <v>44.638776785714285</v>
      </c>
    </row>
    <row r="299" spans="2:7" ht="64.5" customHeight="1" x14ac:dyDescent="0.2">
      <c r="B299" s="25" t="s">
        <v>243</v>
      </c>
      <c r="C299" s="32" t="s">
        <v>244</v>
      </c>
      <c r="D299" s="23"/>
      <c r="E299" s="24">
        <f>SUM(E300)</f>
        <v>145380</v>
      </c>
      <c r="F299" s="24">
        <f>SUM(F300)</f>
        <v>0</v>
      </c>
      <c r="G299" s="74">
        <f t="shared" si="9"/>
        <v>0</v>
      </c>
    </row>
    <row r="300" spans="2:7" ht="63" x14ac:dyDescent="0.2">
      <c r="B300" s="25" t="s">
        <v>4</v>
      </c>
      <c r="C300" s="22"/>
      <c r="D300" s="23">
        <v>600</v>
      </c>
      <c r="E300" s="24">
        <v>145380</v>
      </c>
      <c r="F300" s="24">
        <v>0</v>
      </c>
      <c r="G300" s="74">
        <f t="shared" si="9"/>
        <v>0</v>
      </c>
    </row>
    <row r="301" spans="2:7" ht="47.25" customHeight="1" x14ac:dyDescent="0.2">
      <c r="B301" s="25" t="s">
        <v>108</v>
      </c>
      <c r="C301" s="22" t="s">
        <v>247</v>
      </c>
      <c r="D301" s="23" t="s">
        <v>0</v>
      </c>
      <c r="E301" s="24">
        <f>SUM(E302:E303)</f>
        <v>1503400</v>
      </c>
      <c r="F301" s="24">
        <f>SUM(F302:F303)</f>
        <v>723847.91999999993</v>
      </c>
      <c r="G301" s="74">
        <f t="shared" si="9"/>
        <v>48.147393907143801</v>
      </c>
    </row>
    <row r="302" spans="2:7" ht="141.75" x14ac:dyDescent="0.2">
      <c r="B302" s="25" t="s">
        <v>3</v>
      </c>
      <c r="C302" s="22" t="s">
        <v>0</v>
      </c>
      <c r="D302" s="23">
        <v>100</v>
      </c>
      <c r="E302" s="24">
        <v>1273800</v>
      </c>
      <c r="F302" s="24">
        <v>649115.09</v>
      </c>
      <c r="G302" s="74">
        <f t="shared" si="9"/>
        <v>50.958948814570569</v>
      </c>
    </row>
    <row r="303" spans="2:7" ht="47.25" x14ac:dyDescent="0.2">
      <c r="B303" s="25" t="s">
        <v>2</v>
      </c>
      <c r="C303" s="22" t="s">
        <v>0</v>
      </c>
      <c r="D303" s="23">
        <v>200</v>
      </c>
      <c r="E303" s="24">
        <v>229600</v>
      </c>
      <c r="F303" s="24">
        <v>74732.83</v>
      </c>
      <c r="G303" s="74">
        <f t="shared" si="9"/>
        <v>32.549141986062722</v>
      </c>
    </row>
    <row r="304" spans="2:7" ht="69" customHeight="1" x14ac:dyDescent="0.2">
      <c r="B304" s="25" t="s">
        <v>309</v>
      </c>
      <c r="C304" s="32" t="s">
        <v>310</v>
      </c>
      <c r="D304" s="23"/>
      <c r="E304" s="24">
        <f>SUM(E305:E306)</f>
        <v>919284</v>
      </c>
      <c r="F304" s="24">
        <f>SUM(F305:F306)</f>
        <v>693668</v>
      </c>
      <c r="G304" s="74">
        <f t="shared" si="9"/>
        <v>75.457421210420279</v>
      </c>
    </row>
    <row r="305" spans="2:7" ht="15.75" x14ac:dyDescent="0.2">
      <c r="B305" s="25" t="s">
        <v>6</v>
      </c>
      <c r="C305" s="22" t="s">
        <v>0</v>
      </c>
      <c r="D305" s="23">
        <v>500</v>
      </c>
      <c r="E305" s="24">
        <v>197484</v>
      </c>
      <c r="F305" s="24">
        <v>197484</v>
      </c>
      <c r="G305" s="74">
        <f t="shared" si="9"/>
        <v>100</v>
      </c>
    </row>
    <row r="306" spans="2:7" ht="63" x14ac:dyDescent="0.2">
      <c r="B306" s="25" t="s">
        <v>4</v>
      </c>
      <c r="C306" s="22"/>
      <c r="D306" s="23">
        <v>600</v>
      </c>
      <c r="E306" s="24">
        <v>721800</v>
      </c>
      <c r="F306" s="24">
        <v>496184</v>
      </c>
      <c r="G306" s="74">
        <f t="shared" si="9"/>
        <v>68.742587974508169</v>
      </c>
    </row>
    <row r="307" spans="2:7" ht="78.75" x14ac:dyDescent="0.2">
      <c r="B307" s="25" t="s">
        <v>106</v>
      </c>
      <c r="C307" s="22" t="s">
        <v>8</v>
      </c>
      <c r="D307" s="23"/>
      <c r="E307" s="24">
        <f>SUM(E308:E309)</f>
        <v>985000</v>
      </c>
      <c r="F307" s="24">
        <f>SUM(F308:F309)</f>
        <v>492266.39999999997</v>
      </c>
      <c r="G307" s="74">
        <f t="shared" si="9"/>
        <v>49.976284263959386</v>
      </c>
    </row>
    <row r="308" spans="2:7" ht="141.75" x14ac:dyDescent="0.2">
      <c r="B308" s="25" t="s">
        <v>3</v>
      </c>
      <c r="C308" s="22" t="s">
        <v>0</v>
      </c>
      <c r="D308" s="23">
        <v>100</v>
      </c>
      <c r="E308" s="24">
        <v>920000</v>
      </c>
      <c r="F308" s="24">
        <v>483204.42</v>
      </c>
      <c r="G308" s="74">
        <f t="shared" si="9"/>
        <v>52.522219565217384</v>
      </c>
    </row>
    <row r="309" spans="2:7" ht="47.25" x14ac:dyDescent="0.2">
      <c r="B309" s="25" t="s">
        <v>2</v>
      </c>
      <c r="C309" s="22" t="s">
        <v>0</v>
      </c>
      <c r="D309" s="23">
        <v>200</v>
      </c>
      <c r="E309" s="24">
        <v>65000</v>
      </c>
      <c r="F309" s="24">
        <v>9061.98</v>
      </c>
      <c r="G309" s="74">
        <f t="shared" si="9"/>
        <v>13.941507692307692</v>
      </c>
    </row>
    <row r="310" spans="2:7" ht="78.75" x14ac:dyDescent="0.2">
      <c r="B310" s="25" t="s">
        <v>107</v>
      </c>
      <c r="C310" s="22" t="s">
        <v>7</v>
      </c>
      <c r="D310" s="23"/>
      <c r="E310" s="24">
        <f>SUM(E311)</f>
        <v>51478</v>
      </c>
      <c r="F310" s="24">
        <f>SUM(F311)</f>
        <v>25740</v>
      </c>
      <c r="G310" s="74">
        <f t="shared" si="9"/>
        <v>50.001942577411704</v>
      </c>
    </row>
    <row r="311" spans="2:7" ht="47.25" x14ac:dyDescent="0.2">
      <c r="B311" s="25" t="s">
        <v>2</v>
      </c>
      <c r="C311" s="22" t="s">
        <v>0</v>
      </c>
      <c r="D311" s="23">
        <v>200</v>
      </c>
      <c r="E311" s="24">
        <v>51478</v>
      </c>
      <c r="F311" s="24">
        <v>25740</v>
      </c>
      <c r="G311" s="74">
        <f t="shared" si="9"/>
        <v>50.001942577411704</v>
      </c>
    </row>
    <row r="312" spans="2:7" ht="31.5" x14ac:dyDescent="0.2">
      <c r="B312" s="13" t="s">
        <v>217</v>
      </c>
      <c r="C312" s="14" t="s">
        <v>218</v>
      </c>
      <c r="D312" s="15" t="s">
        <v>0</v>
      </c>
      <c r="E312" s="16">
        <f>SUM(E313+E321+E319+E325+E327+E329+E315+E317+E323)</f>
        <v>66485764.259999998</v>
      </c>
      <c r="F312" s="16">
        <f>SUM(F313+F321+F319+F325+F327+F329+F315+F317+F323)</f>
        <v>11353495.24</v>
      </c>
      <c r="G312" s="74">
        <f t="shared" si="9"/>
        <v>17.076580778406775</v>
      </c>
    </row>
    <row r="313" spans="2:7" ht="63" x14ac:dyDescent="0.2">
      <c r="B313" s="25" t="s">
        <v>10</v>
      </c>
      <c r="C313" s="22" t="s">
        <v>230</v>
      </c>
      <c r="D313" s="23" t="s">
        <v>0</v>
      </c>
      <c r="E313" s="24">
        <f>SUM(E314)</f>
        <v>482800</v>
      </c>
      <c r="F313" s="24">
        <f>SUM(F314)</f>
        <v>439200</v>
      </c>
      <c r="G313" s="74">
        <f t="shared" si="9"/>
        <v>90.969345484672743</v>
      </c>
    </row>
    <row r="314" spans="2:7" ht="15.75" x14ac:dyDescent="0.2">
      <c r="B314" s="25" t="s">
        <v>6</v>
      </c>
      <c r="C314" s="22" t="s">
        <v>0</v>
      </c>
      <c r="D314" s="23">
        <v>500</v>
      </c>
      <c r="E314" s="24">
        <v>482800</v>
      </c>
      <c r="F314" s="24">
        <v>439200</v>
      </c>
      <c r="G314" s="74">
        <f t="shared" si="9"/>
        <v>90.969345484672743</v>
      </c>
    </row>
    <row r="315" spans="2:7" ht="78.75" x14ac:dyDescent="0.2">
      <c r="B315" s="25" t="s">
        <v>311</v>
      </c>
      <c r="C315" s="22" t="s">
        <v>312</v>
      </c>
      <c r="D315" s="23" t="s">
        <v>0</v>
      </c>
      <c r="E315" s="24">
        <f>SUM(E316)</f>
        <v>2029000</v>
      </c>
      <c r="F315" s="24">
        <f>SUM(F316)</f>
        <v>0</v>
      </c>
      <c r="G315" s="74">
        <f t="shared" si="9"/>
        <v>0</v>
      </c>
    </row>
    <row r="316" spans="2:7" ht="15.75" x14ac:dyDescent="0.2">
      <c r="B316" s="25" t="s">
        <v>6</v>
      </c>
      <c r="C316" s="22" t="s">
        <v>0</v>
      </c>
      <c r="D316" s="23">
        <v>500</v>
      </c>
      <c r="E316" s="24">
        <v>2029000</v>
      </c>
      <c r="F316" s="24">
        <v>0</v>
      </c>
      <c r="G316" s="74">
        <f t="shared" si="9"/>
        <v>0</v>
      </c>
    </row>
    <row r="317" spans="2:7" ht="110.25" x14ac:dyDescent="0.2">
      <c r="B317" s="25" t="s">
        <v>292</v>
      </c>
      <c r="C317" s="22" t="s">
        <v>315</v>
      </c>
      <c r="D317" s="23"/>
      <c r="E317" s="65">
        <f>SUM(E318)</f>
        <v>650000</v>
      </c>
      <c r="F317" s="65">
        <f>SUM(F318)</f>
        <v>52379.24</v>
      </c>
      <c r="G317" s="74">
        <f t="shared" si="9"/>
        <v>8.0583446153846143</v>
      </c>
    </row>
    <row r="318" spans="2:7" ht="15.75" x14ac:dyDescent="0.2">
      <c r="B318" s="25" t="s">
        <v>6</v>
      </c>
      <c r="C318" s="22" t="s">
        <v>0</v>
      </c>
      <c r="D318" s="23">
        <v>500</v>
      </c>
      <c r="E318" s="65">
        <v>650000</v>
      </c>
      <c r="F318" s="65">
        <v>52379.24</v>
      </c>
      <c r="G318" s="74">
        <f t="shared" si="9"/>
        <v>8.0583446153846143</v>
      </c>
    </row>
    <row r="319" spans="2:7" ht="63" x14ac:dyDescent="0.2">
      <c r="B319" s="25" t="s">
        <v>278</v>
      </c>
      <c r="C319" s="32" t="s">
        <v>279</v>
      </c>
      <c r="D319" s="23"/>
      <c r="E319" s="24">
        <f>SUM(E320)</f>
        <v>2100000</v>
      </c>
      <c r="F319" s="24">
        <f>SUM(F320)</f>
        <v>0</v>
      </c>
      <c r="G319" s="74">
        <f t="shared" si="9"/>
        <v>0</v>
      </c>
    </row>
    <row r="320" spans="2:7" ht="15.75" x14ac:dyDescent="0.2">
      <c r="B320" s="25" t="s">
        <v>6</v>
      </c>
      <c r="C320" s="22" t="s">
        <v>0</v>
      </c>
      <c r="D320" s="23">
        <v>500</v>
      </c>
      <c r="E320" s="24">
        <v>2100000</v>
      </c>
      <c r="F320" s="24">
        <v>0</v>
      </c>
      <c r="G320" s="74">
        <f t="shared" si="9"/>
        <v>0</v>
      </c>
    </row>
    <row r="321" spans="2:7" ht="61.5" customHeight="1" x14ac:dyDescent="0.2">
      <c r="B321" s="42" t="s">
        <v>250</v>
      </c>
      <c r="C321" s="22" t="s">
        <v>277</v>
      </c>
      <c r="D321" s="23" t="s">
        <v>0</v>
      </c>
      <c r="E321" s="24">
        <f>SUM(E322)</f>
        <v>900000</v>
      </c>
      <c r="F321" s="24">
        <f>SUM(F322)</f>
        <v>0</v>
      </c>
      <c r="G321" s="74">
        <f t="shared" si="9"/>
        <v>0</v>
      </c>
    </row>
    <row r="322" spans="2:7" ht="15.75" x14ac:dyDescent="0.2">
      <c r="B322" s="25" t="s">
        <v>6</v>
      </c>
      <c r="C322" s="22" t="s">
        <v>0</v>
      </c>
      <c r="D322" s="23">
        <v>500</v>
      </c>
      <c r="E322" s="24">
        <v>900000</v>
      </c>
      <c r="F322" s="24">
        <v>0</v>
      </c>
      <c r="G322" s="74">
        <f t="shared" si="9"/>
        <v>0</v>
      </c>
    </row>
    <row r="323" spans="2:7" ht="51" customHeight="1" x14ac:dyDescent="0.2">
      <c r="B323" s="25" t="s">
        <v>313</v>
      </c>
      <c r="C323" s="66" t="s">
        <v>314</v>
      </c>
      <c r="D323" s="23"/>
      <c r="E323" s="24">
        <f>SUM(E324)</f>
        <v>2861916</v>
      </c>
      <c r="F323" s="24">
        <f>SUM(F324)</f>
        <v>2861916</v>
      </c>
      <c r="G323" s="74">
        <f t="shared" si="9"/>
        <v>100</v>
      </c>
    </row>
    <row r="324" spans="2:7" ht="15.75" x14ac:dyDescent="0.2">
      <c r="B324" s="25" t="s">
        <v>6</v>
      </c>
      <c r="C324" s="22" t="s">
        <v>0</v>
      </c>
      <c r="D324" s="23">
        <v>500</v>
      </c>
      <c r="E324" s="24">
        <v>2861916</v>
      </c>
      <c r="F324" s="24">
        <v>2861916</v>
      </c>
      <c r="G324" s="74">
        <f t="shared" si="9"/>
        <v>100</v>
      </c>
    </row>
    <row r="325" spans="2:7" ht="141.75" x14ac:dyDescent="0.2">
      <c r="B325" s="26" t="s">
        <v>289</v>
      </c>
      <c r="C325" s="31" t="s">
        <v>288</v>
      </c>
      <c r="D325" s="55"/>
      <c r="E325" s="65">
        <f>E326</f>
        <v>3788493.75</v>
      </c>
      <c r="F325" s="65">
        <f>F326</f>
        <v>0</v>
      </c>
      <c r="G325" s="74">
        <f t="shared" si="9"/>
        <v>0</v>
      </c>
    </row>
    <row r="326" spans="2:7" ht="15.75" x14ac:dyDescent="0.2">
      <c r="B326" s="25" t="s">
        <v>6</v>
      </c>
      <c r="C326" s="31"/>
      <c r="D326" s="55">
        <v>500</v>
      </c>
      <c r="E326" s="65">
        <v>3788493.75</v>
      </c>
      <c r="F326" s="65">
        <v>0</v>
      </c>
      <c r="G326" s="74">
        <f t="shared" si="9"/>
        <v>0</v>
      </c>
    </row>
    <row r="327" spans="2:7" ht="126" x14ac:dyDescent="0.2">
      <c r="B327" s="26" t="s">
        <v>284</v>
      </c>
      <c r="C327" s="66" t="s">
        <v>285</v>
      </c>
      <c r="D327" s="55"/>
      <c r="E327" s="67">
        <f>SUM(E328)</f>
        <v>39043518</v>
      </c>
      <c r="F327" s="67">
        <f>SUM(F328)</f>
        <v>0</v>
      </c>
      <c r="G327" s="74">
        <f t="shared" si="9"/>
        <v>0</v>
      </c>
    </row>
    <row r="328" spans="2:7" ht="15.75" x14ac:dyDescent="0.2">
      <c r="B328" s="25" t="s">
        <v>6</v>
      </c>
      <c r="C328" s="22" t="s">
        <v>0</v>
      </c>
      <c r="D328" s="23">
        <v>500</v>
      </c>
      <c r="E328" s="65">
        <v>39043518</v>
      </c>
      <c r="F328" s="65">
        <v>0</v>
      </c>
      <c r="G328" s="74">
        <f t="shared" si="9"/>
        <v>0</v>
      </c>
    </row>
    <row r="329" spans="2:7" ht="78.75" x14ac:dyDescent="0.2">
      <c r="B329" s="25" t="s">
        <v>286</v>
      </c>
      <c r="C329" s="32" t="s">
        <v>287</v>
      </c>
      <c r="D329" s="23"/>
      <c r="E329" s="67">
        <f>SUM(E330)</f>
        <v>14630036.51</v>
      </c>
      <c r="F329" s="67">
        <f>SUM(F330)</f>
        <v>8000000</v>
      </c>
      <c r="G329" s="74">
        <f t="shared" ref="G329:G331" si="10">F329/E329*100</f>
        <v>54.682023483207288</v>
      </c>
    </row>
    <row r="330" spans="2:7" ht="15.75" x14ac:dyDescent="0.2">
      <c r="B330" s="25" t="s">
        <v>6</v>
      </c>
      <c r="C330" s="22" t="s">
        <v>0</v>
      </c>
      <c r="D330" s="23">
        <v>500</v>
      </c>
      <c r="E330" s="65">
        <v>14630036.51</v>
      </c>
      <c r="F330" s="65">
        <v>8000000</v>
      </c>
      <c r="G330" s="74">
        <f t="shared" si="10"/>
        <v>54.682023483207288</v>
      </c>
    </row>
    <row r="331" spans="2:7" ht="15.75" x14ac:dyDescent="0.2">
      <c r="B331" s="68" t="s">
        <v>103</v>
      </c>
      <c r="C331" s="43" t="s">
        <v>0</v>
      </c>
      <c r="D331" s="55"/>
      <c r="E331" s="69">
        <f>SUM(E8+E74+E139+E149+E157+E177+E181+E193+E209+E223+E227+E231+E245+E257+E261+E279+E312)</f>
        <v>1015088382.04</v>
      </c>
      <c r="F331" s="69">
        <f>SUM(F8+F74+F139+F149+F157+F177+F181+F193+F209+F223+F227+F231+F245+F257+F261+F279+F312)</f>
        <v>481671975.39999998</v>
      </c>
      <c r="G331" s="74">
        <f t="shared" si="10"/>
        <v>47.451235175403625</v>
      </c>
    </row>
  </sheetData>
  <mergeCells count="4">
    <mergeCell ref="C1:F1"/>
    <mergeCell ref="C2:F2"/>
    <mergeCell ref="C3:F3"/>
    <mergeCell ref="B5:G5"/>
  </mergeCells>
  <printOptions horizontalCentered="1"/>
  <pageMargins left="0.39370078740157483" right="0" top="0.39370078740157483" bottom="0.19685039370078741" header="0" footer="0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2015-09-08T07:52:33Z</cp:lastPrinted>
  <dcterms:created xsi:type="dcterms:W3CDTF">2013-10-18T09:34:20Z</dcterms:created>
  <dcterms:modified xsi:type="dcterms:W3CDTF">2015-09-25T07:01:59Z</dcterms:modified>
</cp:coreProperties>
</file>