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№5'!$G$441</definedName>
    <definedName name="_xlnm.Print_Titles" localSheetId="0">'Приложение №5'!$7:$7</definedName>
    <definedName name="_xlnm.Print_Area" localSheetId="0">'Приложение №5'!$G$1:$M$511</definedName>
  </definedNames>
  <calcPr calcId="145621"/>
</workbook>
</file>

<file path=xl/calcChain.xml><?xml version="1.0" encoding="utf-8"?>
<calcChain xmlns="http://schemas.openxmlformats.org/spreadsheetml/2006/main">
  <c r="L495" i="2" l="1"/>
  <c r="L494" i="2" s="1"/>
  <c r="L493" i="2" s="1"/>
  <c r="L492" i="2" s="1"/>
  <c r="K495" i="2"/>
  <c r="K494" i="2" s="1"/>
  <c r="M435" i="2"/>
  <c r="M434" i="2"/>
  <c r="M433" i="2"/>
  <c r="L433" i="2"/>
  <c r="L432" i="2" s="1"/>
  <c r="M432" i="2" s="1"/>
  <c r="K433" i="2"/>
  <c r="K432" i="2"/>
  <c r="M431" i="2"/>
  <c r="L430" i="2"/>
  <c r="K430" i="2"/>
  <c r="M429" i="2"/>
  <c r="L428" i="2"/>
  <c r="K428" i="2"/>
  <c r="M427" i="2"/>
  <c r="L426" i="2"/>
  <c r="K426" i="2"/>
  <c r="K425" i="2"/>
  <c r="K424" i="2" s="1"/>
  <c r="L505" i="2"/>
  <c r="K505" i="2"/>
  <c r="M488" i="2"/>
  <c r="M487" i="2"/>
  <c r="L487" i="2"/>
  <c r="K487" i="2"/>
  <c r="M484" i="2"/>
  <c r="L483" i="2"/>
  <c r="M483" i="2" s="1"/>
  <c r="K483" i="2"/>
  <c r="M482" i="2"/>
  <c r="M481" i="2"/>
  <c r="L480" i="2"/>
  <c r="K480" i="2"/>
  <c r="M480" i="2" s="1"/>
  <c r="M478" i="2"/>
  <c r="M477" i="2"/>
  <c r="L476" i="2"/>
  <c r="K476" i="2"/>
  <c r="M473" i="2"/>
  <c r="M472" i="2"/>
  <c r="L472" i="2"/>
  <c r="K472" i="2"/>
  <c r="M471" i="2"/>
  <c r="M470" i="2"/>
  <c r="L470" i="2"/>
  <c r="K470" i="2"/>
  <c r="M468" i="2"/>
  <c r="M467" i="2"/>
  <c r="L467" i="2"/>
  <c r="K467" i="2"/>
  <c r="M466" i="2"/>
  <c r="M465" i="2"/>
  <c r="L465" i="2"/>
  <c r="K465" i="2"/>
  <c r="M464" i="2"/>
  <c r="M463" i="2"/>
  <c r="L463" i="2"/>
  <c r="K463" i="2"/>
  <c r="M462" i="2"/>
  <c r="M461" i="2"/>
  <c r="L461" i="2"/>
  <c r="K461" i="2"/>
  <c r="M460" i="2"/>
  <c r="M459" i="2"/>
  <c r="L458" i="2"/>
  <c r="K458" i="2"/>
  <c r="M457" i="2"/>
  <c r="L456" i="2"/>
  <c r="M456" i="2" s="1"/>
  <c r="K456" i="2"/>
  <c r="M455" i="2"/>
  <c r="L454" i="2"/>
  <c r="K454" i="2"/>
  <c r="M413" i="2"/>
  <c r="M412" i="2"/>
  <c r="K411" i="2"/>
  <c r="K410" i="2" s="1"/>
  <c r="L411" i="2"/>
  <c r="M408" i="2"/>
  <c r="M407" i="2"/>
  <c r="L406" i="2"/>
  <c r="K406" i="2"/>
  <c r="M402" i="2"/>
  <c r="M401" i="2"/>
  <c r="L400" i="2"/>
  <c r="K400" i="2"/>
  <c r="M400" i="2" s="1"/>
  <c r="M398" i="2"/>
  <c r="L397" i="2"/>
  <c r="K397" i="2"/>
  <c r="M397" i="2" s="1"/>
  <c r="M395" i="2"/>
  <c r="M394" i="2"/>
  <c r="L393" i="2"/>
  <c r="M393" i="2" s="1"/>
  <c r="K393" i="2"/>
  <c r="M392" i="2"/>
  <c r="L391" i="2"/>
  <c r="M391" i="2" s="1"/>
  <c r="K391" i="2"/>
  <c r="M390" i="2"/>
  <c r="M389" i="2"/>
  <c r="M388" i="2"/>
  <c r="L387" i="2"/>
  <c r="K387" i="2"/>
  <c r="M386" i="2"/>
  <c r="M385" i="2"/>
  <c r="L384" i="2"/>
  <c r="M384" i="2" s="1"/>
  <c r="K384" i="2"/>
  <c r="M383" i="2"/>
  <c r="M382" i="2"/>
  <c r="L381" i="2"/>
  <c r="K381" i="2"/>
  <c r="M381" i="2" s="1"/>
  <c r="M380" i="2"/>
  <c r="M379" i="2"/>
  <c r="L378" i="2"/>
  <c r="K378" i="2"/>
  <c r="M377" i="2"/>
  <c r="M376" i="2"/>
  <c r="L375" i="2"/>
  <c r="K375" i="2"/>
  <c r="M374" i="2"/>
  <c r="L373" i="2"/>
  <c r="K373" i="2"/>
  <c r="M373" i="2" s="1"/>
  <c r="M372" i="2"/>
  <c r="L371" i="2"/>
  <c r="K371" i="2"/>
  <c r="M371" i="2" s="1"/>
  <c r="M370" i="2"/>
  <c r="L369" i="2"/>
  <c r="K369" i="2"/>
  <c r="M369" i="2" s="1"/>
  <c r="M368" i="2"/>
  <c r="M367" i="2"/>
  <c r="L366" i="2"/>
  <c r="K366" i="2"/>
  <c r="M366" i="2" s="1"/>
  <c r="M365" i="2"/>
  <c r="M364" i="2"/>
  <c r="L363" i="2"/>
  <c r="K363" i="2"/>
  <c r="M362" i="2"/>
  <c r="M361" i="2"/>
  <c r="L360" i="2"/>
  <c r="M360" i="2" s="1"/>
  <c r="K360" i="2"/>
  <c r="M359" i="2"/>
  <c r="L358" i="2"/>
  <c r="M358" i="2" s="1"/>
  <c r="K358" i="2"/>
  <c r="L310" i="2"/>
  <c r="L309" i="2" s="1"/>
  <c r="K310" i="2"/>
  <c r="K309" i="2" s="1"/>
  <c r="M311" i="2"/>
  <c r="M329" i="2"/>
  <c r="L328" i="2"/>
  <c r="M328" i="2" s="1"/>
  <c r="K328" i="2"/>
  <c r="M325" i="2"/>
  <c r="L324" i="2"/>
  <c r="M324" i="2" s="1"/>
  <c r="K324" i="2"/>
  <c r="M323" i="2"/>
  <c r="L322" i="2"/>
  <c r="M322" i="2" s="1"/>
  <c r="K322" i="2"/>
  <c r="M321" i="2"/>
  <c r="L320" i="2"/>
  <c r="K320" i="2"/>
  <c r="M306" i="2"/>
  <c r="L305" i="2"/>
  <c r="L304" i="2" s="1"/>
  <c r="L303" i="2" s="1"/>
  <c r="K305" i="2"/>
  <c r="M299" i="2"/>
  <c r="M298" i="2"/>
  <c r="L297" i="2"/>
  <c r="M297" i="2" s="1"/>
  <c r="K297" i="2"/>
  <c r="M296" i="2"/>
  <c r="L295" i="2"/>
  <c r="M295" i="2" s="1"/>
  <c r="K295" i="2"/>
  <c r="M294" i="2"/>
  <c r="L293" i="2"/>
  <c r="M293" i="2" s="1"/>
  <c r="K293" i="2"/>
  <c r="K300" i="2"/>
  <c r="M300" i="2" s="1"/>
  <c r="L300" i="2"/>
  <c r="M301" i="2"/>
  <c r="K304" i="2"/>
  <c r="K303" i="2" s="1"/>
  <c r="K302" i="2" s="1"/>
  <c r="M289" i="2"/>
  <c r="M288" i="2"/>
  <c r="L287" i="2"/>
  <c r="K287" i="2"/>
  <c r="M286" i="2"/>
  <c r="L285" i="2"/>
  <c r="M285" i="2" s="1"/>
  <c r="K285" i="2"/>
  <c r="M279" i="2"/>
  <c r="L278" i="2"/>
  <c r="M278" i="2" s="1"/>
  <c r="K278" i="2"/>
  <c r="K277" i="2" s="1"/>
  <c r="M275" i="2"/>
  <c r="L274" i="2"/>
  <c r="K274" i="2"/>
  <c r="K273" i="2" s="1"/>
  <c r="K272" i="2" s="1"/>
  <c r="M271" i="2"/>
  <c r="L270" i="2"/>
  <c r="M270" i="2" s="1"/>
  <c r="K270" i="2"/>
  <c r="M269" i="2"/>
  <c r="L268" i="2"/>
  <c r="M268" i="2" s="1"/>
  <c r="K268" i="2"/>
  <c r="K267" i="2" s="1"/>
  <c r="L267" i="2"/>
  <c r="M266" i="2"/>
  <c r="L265" i="2"/>
  <c r="K265" i="2"/>
  <c r="M265" i="2" s="1"/>
  <c r="L264" i="2"/>
  <c r="M262" i="2"/>
  <c r="L261" i="2"/>
  <c r="M261" i="2" s="1"/>
  <c r="K261" i="2"/>
  <c r="K260" i="2" s="1"/>
  <c r="M259" i="2"/>
  <c r="L258" i="2"/>
  <c r="M258" i="2" s="1"/>
  <c r="K258" i="2"/>
  <c r="M257" i="2"/>
  <c r="L256" i="2"/>
  <c r="M256" i="2" s="1"/>
  <c r="K256" i="2"/>
  <c r="M144" i="2"/>
  <c r="M143" i="2"/>
  <c r="M142" i="2"/>
  <c r="L142" i="2"/>
  <c r="K142" i="2"/>
  <c r="M141" i="2"/>
  <c r="M140" i="2"/>
  <c r="M139" i="2"/>
  <c r="L138" i="2"/>
  <c r="M138" i="2" s="1"/>
  <c r="K138" i="2"/>
  <c r="M137" i="2"/>
  <c r="M136" i="2"/>
  <c r="L135" i="2"/>
  <c r="M135" i="2" s="1"/>
  <c r="K135" i="2"/>
  <c r="K145" i="2"/>
  <c r="L145" i="2"/>
  <c r="M222" i="2"/>
  <c r="M221" i="2"/>
  <c r="L220" i="2"/>
  <c r="M220" i="2" s="1"/>
  <c r="K220" i="2"/>
  <c r="K219" i="2" s="1"/>
  <c r="M217" i="2"/>
  <c r="L216" i="2"/>
  <c r="M216" i="2" s="1"/>
  <c r="K216" i="2"/>
  <c r="M215" i="2"/>
  <c r="L214" i="2"/>
  <c r="M214" i="2" s="1"/>
  <c r="K214" i="2"/>
  <c r="L203" i="2"/>
  <c r="L204" i="2"/>
  <c r="M204" i="2" s="1"/>
  <c r="K204" i="2"/>
  <c r="K203" i="2" s="1"/>
  <c r="M205" i="2"/>
  <c r="M198" i="2"/>
  <c r="M197" i="2"/>
  <c r="L196" i="2"/>
  <c r="K196" i="2"/>
  <c r="K195" i="2" s="1"/>
  <c r="M194" i="2"/>
  <c r="L193" i="2"/>
  <c r="K193" i="2"/>
  <c r="M193" i="2" s="1"/>
  <c r="M192" i="2"/>
  <c r="M191" i="2"/>
  <c r="L190" i="2"/>
  <c r="K190" i="2"/>
  <c r="M189" i="2"/>
  <c r="L188" i="2"/>
  <c r="M188" i="2" s="1"/>
  <c r="K188" i="2"/>
  <c r="M187" i="2"/>
  <c r="M186" i="2"/>
  <c r="L185" i="2"/>
  <c r="M185" i="2" s="1"/>
  <c r="K185" i="2"/>
  <c r="M184" i="2"/>
  <c r="L183" i="2"/>
  <c r="K183" i="2"/>
  <c r="M181" i="2"/>
  <c r="M180" i="2"/>
  <c r="L179" i="2"/>
  <c r="K179" i="2"/>
  <c r="M179" i="2" s="1"/>
  <c r="M178" i="2"/>
  <c r="M177" i="2"/>
  <c r="L176" i="2"/>
  <c r="K176" i="2"/>
  <c r="M175" i="2"/>
  <c r="M174" i="2"/>
  <c r="L173" i="2"/>
  <c r="M173" i="2" s="1"/>
  <c r="K173" i="2"/>
  <c r="M172" i="2"/>
  <c r="L171" i="2"/>
  <c r="M171" i="2" s="1"/>
  <c r="K171" i="2"/>
  <c r="M170" i="2"/>
  <c r="L169" i="2"/>
  <c r="M169" i="2" s="1"/>
  <c r="K169" i="2"/>
  <c r="M167" i="2"/>
  <c r="L166" i="2"/>
  <c r="M166" i="2" s="1"/>
  <c r="K166" i="2"/>
  <c r="M165" i="2"/>
  <c r="L164" i="2"/>
  <c r="K164" i="2"/>
  <c r="M163" i="2"/>
  <c r="L162" i="2"/>
  <c r="M162" i="2" s="1"/>
  <c r="K162" i="2"/>
  <c r="M161" i="2"/>
  <c r="L160" i="2"/>
  <c r="K160" i="2"/>
  <c r="M159" i="2"/>
  <c r="L158" i="2"/>
  <c r="M158" i="2" s="1"/>
  <c r="K158" i="2"/>
  <c r="M157" i="2"/>
  <c r="L156" i="2"/>
  <c r="K156" i="2"/>
  <c r="M155" i="2"/>
  <c r="L154" i="2"/>
  <c r="M154" i="2" s="1"/>
  <c r="K154" i="2"/>
  <c r="M153" i="2"/>
  <c r="L152" i="2"/>
  <c r="K152" i="2"/>
  <c r="M149" i="2"/>
  <c r="M148" i="2"/>
  <c r="M147" i="2"/>
  <c r="M146" i="2"/>
  <c r="K150" i="2"/>
  <c r="L150" i="2"/>
  <c r="M150" i="2" s="1"/>
  <c r="M151" i="2"/>
  <c r="M125" i="2"/>
  <c r="L124" i="2"/>
  <c r="K124" i="2"/>
  <c r="M124" i="2" s="1"/>
  <c r="M123" i="2"/>
  <c r="L122" i="2"/>
  <c r="L121" i="2" s="1"/>
  <c r="L120" i="2" s="1"/>
  <c r="K122" i="2"/>
  <c r="M119" i="2"/>
  <c r="L118" i="2"/>
  <c r="M118" i="2" s="1"/>
  <c r="K118" i="2"/>
  <c r="M117" i="2"/>
  <c r="L116" i="2"/>
  <c r="M116" i="2" s="1"/>
  <c r="K116" i="2"/>
  <c r="K115" i="2" s="1"/>
  <c r="L115" i="2"/>
  <c r="L114" i="2" s="1"/>
  <c r="M111" i="2"/>
  <c r="L110" i="2"/>
  <c r="M110" i="2" s="1"/>
  <c r="K110" i="2"/>
  <c r="M104" i="2"/>
  <c r="L103" i="2"/>
  <c r="M103" i="2" s="1"/>
  <c r="K103" i="2"/>
  <c r="M102" i="2"/>
  <c r="M101" i="2"/>
  <c r="L100" i="2"/>
  <c r="K100" i="2"/>
  <c r="M99" i="2"/>
  <c r="K98" i="2"/>
  <c r="L98" i="2"/>
  <c r="M97" i="2"/>
  <c r="M96" i="2"/>
  <c r="L95" i="2"/>
  <c r="K95" i="2"/>
  <c r="M94" i="2"/>
  <c r="L93" i="2"/>
  <c r="K93" i="2"/>
  <c r="M92" i="2"/>
  <c r="L91" i="2"/>
  <c r="M91" i="2" s="1"/>
  <c r="K91" i="2"/>
  <c r="M90" i="2"/>
  <c r="L89" i="2"/>
  <c r="M89" i="2" s="1"/>
  <c r="K89" i="2"/>
  <c r="M82" i="2"/>
  <c r="M81" i="2"/>
  <c r="M80" i="2"/>
  <c r="L79" i="2"/>
  <c r="K79" i="2"/>
  <c r="M74" i="2"/>
  <c r="M73" i="2"/>
  <c r="L73" i="2"/>
  <c r="L72" i="2" s="1"/>
  <c r="L71" i="2" s="1"/>
  <c r="K73" i="2"/>
  <c r="K72" i="2" s="1"/>
  <c r="M70" i="2"/>
  <c r="L69" i="2"/>
  <c r="K69" i="2"/>
  <c r="M69" i="2" s="1"/>
  <c r="M68" i="2"/>
  <c r="L67" i="2"/>
  <c r="K67" i="2"/>
  <c r="K66" i="2" s="1"/>
  <c r="L66" i="2"/>
  <c r="M65" i="2"/>
  <c r="L64" i="2"/>
  <c r="M64" i="2" s="1"/>
  <c r="K64" i="2"/>
  <c r="M63" i="2"/>
  <c r="L62" i="2"/>
  <c r="M62" i="2" s="1"/>
  <c r="K62" i="2"/>
  <c r="K61" i="2" s="1"/>
  <c r="M58" i="2"/>
  <c r="L57" i="2"/>
  <c r="K57" i="2"/>
  <c r="M57" i="2" s="1"/>
  <c r="M56" i="2"/>
  <c r="L55" i="2"/>
  <c r="L54" i="2" s="1"/>
  <c r="L53" i="2" s="1"/>
  <c r="K55" i="2"/>
  <c r="M41" i="2"/>
  <c r="M40" i="2"/>
  <c r="L40" i="2"/>
  <c r="L39" i="2" s="1"/>
  <c r="L38" i="2" s="1"/>
  <c r="K40" i="2"/>
  <c r="K39" i="2" s="1"/>
  <c r="M37" i="2"/>
  <c r="L36" i="2"/>
  <c r="M36" i="2" s="1"/>
  <c r="K36" i="2"/>
  <c r="K35" i="2"/>
  <c r="K34" i="2" s="1"/>
  <c r="M33" i="2"/>
  <c r="L32" i="2"/>
  <c r="K32" i="2"/>
  <c r="M32" i="2" s="1"/>
  <c r="M31" i="2"/>
  <c r="L30" i="2"/>
  <c r="K30" i="2"/>
  <c r="K29" i="2" s="1"/>
  <c r="L29" i="2"/>
  <c r="M28" i="2"/>
  <c r="L27" i="2"/>
  <c r="M27" i="2" s="1"/>
  <c r="K27" i="2"/>
  <c r="K26" i="2" s="1"/>
  <c r="M23" i="2"/>
  <c r="M22" i="2"/>
  <c r="M21" i="2"/>
  <c r="L20" i="2"/>
  <c r="K20" i="2"/>
  <c r="L507" i="2"/>
  <c r="L503" i="2"/>
  <c r="M491" i="2"/>
  <c r="M490" i="2"/>
  <c r="L490" i="2"/>
  <c r="L489" i="2" s="1"/>
  <c r="K490" i="2"/>
  <c r="K489" i="2" s="1"/>
  <c r="L486" i="2"/>
  <c r="M486" i="2" s="1"/>
  <c r="K486" i="2"/>
  <c r="K479" i="2"/>
  <c r="K469" i="2"/>
  <c r="L469" i="2"/>
  <c r="M450" i="2"/>
  <c r="L449" i="2"/>
  <c r="K449" i="2"/>
  <c r="M449" i="2" s="1"/>
  <c r="M448" i="2"/>
  <c r="L447" i="2"/>
  <c r="K447" i="2"/>
  <c r="M447" i="2" s="1"/>
  <c r="L446" i="2"/>
  <c r="M444" i="2"/>
  <c r="L443" i="2"/>
  <c r="K443" i="2"/>
  <c r="M442" i="2"/>
  <c r="L441" i="2"/>
  <c r="M441" i="2" s="1"/>
  <c r="K441" i="2"/>
  <c r="M439" i="2"/>
  <c r="L438" i="2"/>
  <c r="K438" i="2"/>
  <c r="K437" i="2" s="1"/>
  <c r="L437" i="2"/>
  <c r="M405" i="2"/>
  <c r="L404" i="2"/>
  <c r="M404" i="2" s="1"/>
  <c r="K404" i="2"/>
  <c r="L399" i="2"/>
  <c r="L396" i="2"/>
  <c r="K396" i="2"/>
  <c r="M348" i="2"/>
  <c r="L347" i="2"/>
  <c r="K347" i="2"/>
  <c r="M346" i="2"/>
  <c r="M345" i="2"/>
  <c r="L344" i="2"/>
  <c r="M344" i="2" s="1"/>
  <c r="K344" i="2"/>
  <c r="K343" i="2"/>
  <c r="K342" i="2" s="1"/>
  <c r="M283" i="2"/>
  <c r="L282" i="2"/>
  <c r="K282" i="2"/>
  <c r="K281" i="2" s="1"/>
  <c r="K280" i="2" s="1"/>
  <c r="L281" i="2"/>
  <c r="M281" i="2" s="1"/>
  <c r="K255" i="2"/>
  <c r="K317" i="2"/>
  <c r="L317" i="2"/>
  <c r="L292" i="2"/>
  <c r="L291" i="2" s="1"/>
  <c r="L290" i="2" s="1"/>
  <c r="M202" i="2"/>
  <c r="L201" i="2"/>
  <c r="L200" i="2" s="1"/>
  <c r="L199" i="2" s="1"/>
  <c r="K201" i="2"/>
  <c r="K200" i="2" s="1"/>
  <c r="K199" i="2" s="1"/>
  <c r="M229" i="2"/>
  <c r="L228" i="2"/>
  <c r="M228" i="2" s="1"/>
  <c r="K228" i="2"/>
  <c r="M227" i="2"/>
  <c r="L226" i="2"/>
  <c r="L225" i="2" s="1"/>
  <c r="K226" i="2"/>
  <c r="K225" i="2" s="1"/>
  <c r="L219" i="2"/>
  <c r="K212" i="2"/>
  <c r="K213" i="2"/>
  <c r="M51" i="2"/>
  <c r="L50" i="2"/>
  <c r="L48" i="2" s="1"/>
  <c r="K50" i="2"/>
  <c r="K48" i="2" s="1"/>
  <c r="M46" i="2"/>
  <c r="L45" i="2"/>
  <c r="L44" i="2" s="1"/>
  <c r="L43" i="2" s="1"/>
  <c r="K45" i="2"/>
  <c r="K44" i="2" s="1"/>
  <c r="L12" i="2"/>
  <c r="L11" i="2" s="1"/>
  <c r="L10" i="2" s="1"/>
  <c r="L9" i="2" s="1"/>
  <c r="L17" i="2"/>
  <c r="L16" i="2" s="1"/>
  <c r="L77" i="2"/>
  <c r="L83" i="2"/>
  <c r="L85" i="2"/>
  <c r="L106" i="2"/>
  <c r="L108" i="2"/>
  <c r="L105" i="2" s="1"/>
  <c r="L127" i="2"/>
  <c r="L126" i="2" s="1"/>
  <c r="L209" i="2"/>
  <c r="L208" i="2" s="1"/>
  <c r="L207" i="2" s="1"/>
  <c r="L206" i="2" s="1"/>
  <c r="L233" i="2"/>
  <c r="L232" i="2" s="1"/>
  <c r="L236" i="2"/>
  <c r="L235" i="2" s="1"/>
  <c r="L240" i="2"/>
  <c r="L246" i="2"/>
  <c r="L245" i="2" s="1"/>
  <c r="L244" i="2" s="1"/>
  <c r="L243" i="2" s="1"/>
  <c r="L251" i="2"/>
  <c r="L250" i="2" s="1"/>
  <c r="L249" i="2" s="1"/>
  <c r="L248" i="2" s="1"/>
  <c r="L313" i="2"/>
  <c r="L312" i="2" s="1"/>
  <c r="L326" i="2"/>
  <c r="L333" i="2"/>
  <c r="L332" i="2" s="1"/>
  <c r="L331" i="2" s="1"/>
  <c r="L334" i="2"/>
  <c r="L339" i="2"/>
  <c r="L338" i="2" s="1"/>
  <c r="L336" i="2" s="1"/>
  <c r="L350" i="2"/>
  <c r="L349" i="2" s="1"/>
  <c r="L416" i="2"/>
  <c r="L415" i="2" s="1"/>
  <c r="L414" i="2" s="1"/>
  <c r="L417" i="2"/>
  <c r="L420" i="2"/>
  <c r="L419" i="2" s="1"/>
  <c r="L498" i="2"/>
  <c r="L497" i="2" s="1"/>
  <c r="L509" i="2"/>
  <c r="M510" i="2"/>
  <c r="M496" i="2"/>
  <c r="M335" i="2"/>
  <c r="M128" i="2"/>
  <c r="M78" i="2"/>
  <c r="M508" i="2"/>
  <c r="M506" i="2"/>
  <c r="M501" i="2"/>
  <c r="M500" i="2"/>
  <c r="M499" i="2"/>
  <c r="M421" i="2"/>
  <c r="M418" i="2"/>
  <c r="M353" i="2"/>
  <c r="M352" i="2"/>
  <c r="M327" i="2"/>
  <c r="M318" i="2"/>
  <c r="M316" i="2"/>
  <c r="M315" i="2"/>
  <c r="M314" i="2"/>
  <c r="M252" i="2"/>
  <c r="M247" i="2"/>
  <c r="M241" i="2"/>
  <c r="M239" i="2"/>
  <c r="M238" i="2"/>
  <c r="M234" i="2"/>
  <c r="M210" i="2"/>
  <c r="M130" i="2"/>
  <c r="M129" i="2"/>
  <c r="M109" i="2"/>
  <c r="M107" i="2"/>
  <c r="M88" i="2"/>
  <c r="M87" i="2"/>
  <c r="M86" i="2"/>
  <c r="M84" i="2"/>
  <c r="M18" i="2"/>
  <c r="M13" i="2"/>
  <c r="K264" i="2" l="1"/>
  <c r="L277" i="2"/>
  <c r="L276" i="2" s="1"/>
  <c r="L255" i="2"/>
  <c r="K446" i="2"/>
  <c r="K445" i="2" s="1"/>
  <c r="L26" i="2"/>
  <c r="M26" i="2" s="1"/>
  <c r="M30" i="2"/>
  <c r="L61" i="2"/>
  <c r="M61" i="2" s="1"/>
  <c r="M67" i="2"/>
  <c r="L319" i="2"/>
  <c r="M226" i="2"/>
  <c r="M437" i="2"/>
  <c r="K440" i="2"/>
  <c r="M443" i="2"/>
  <c r="M446" i="2"/>
  <c r="K54" i="2"/>
  <c r="M54" i="2" s="1"/>
  <c r="M79" i="2"/>
  <c r="M95" i="2"/>
  <c r="K121" i="2"/>
  <c r="M156" i="2"/>
  <c r="M164" i="2"/>
  <c r="M176" i="2"/>
  <c r="M183" i="2"/>
  <c r="M145" i="2"/>
  <c r="M264" i="2"/>
  <c r="M274" i="2"/>
  <c r="K284" i="2"/>
  <c r="M287" i="2"/>
  <c r="M387" i="2"/>
  <c r="M458" i="2"/>
  <c r="M476" i="2"/>
  <c r="M430" i="2"/>
  <c r="M428" i="2"/>
  <c r="M347" i="2"/>
  <c r="M396" i="2"/>
  <c r="M20" i="2"/>
  <c r="M100" i="2"/>
  <c r="M152" i="2"/>
  <c r="M160" i="2"/>
  <c r="K168" i="2"/>
  <c r="K182" i="2"/>
  <c r="M190" i="2"/>
  <c r="M196" i="2"/>
  <c r="K292" i="2"/>
  <c r="M363" i="2"/>
  <c r="M375" i="2"/>
  <c r="M378" i="2"/>
  <c r="M406" i="2"/>
  <c r="M454" i="2"/>
  <c r="M426" i="2"/>
  <c r="M495" i="2"/>
  <c r="K493" i="2"/>
  <c r="M493" i="2" s="1"/>
  <c r="M494" i="2"/>
  <c r="L425" i="2"/>
  <c r="L479" i="2"/>
  <c r="L475" i="2" s="1"/>
  <c r="M475" i="2" s="1"/>
  <c r="K475" i="2"/>
  <c r="K474" i="2" s="1"/>
  <c r="M479" i="2"/>
  <c r="M469" i="2"/>
  <c r="L453" i="2"/>
  <c r="L452" i="2" s="1"/>
  <c r="K453" i="2"/>
  <c r="L445" i="2"/>
  <c r="M445" i="2" s="1"/>
  <c r="M411" i="2"/>
  <c r="L409" i="2"/>
  <c r="L403" i="2"/>
  <c r="M403" i="2" s="1"/>
  <c r="K403" i="2"/>
  <c r="K399" i="2"/>
  <c r="M399" i="2" s="1"/>
  <c r="M305" i="2"/>
  <c r="L308" i="2"/>
  <c r="L307" i="2" s="1"/>
  <c r="M307" i="2" s="1"/>
  <c r="M309" i="2"/>
  <c r="K308" i="2"/>
  <c r="K307" i="2" s="1"/>
  <c r="M310" i="2"/>
  <c r="L302" i="2"/>
  <c r="M302" i="2" s="1"/>
  <c r="M303" i="2"/>
  <c r="M304" i="2"/>
  <c r="L284" i="2"/>
  <c r="M284" i="2" s="1"/>
  <c r="M267" i="2"/>
  <c r="K263" i="2"/>
  <c r="M277" i="2"/>
  <c r="K276" i="2"/>
  <c r="M276" i="2" s="1"/>
  <c r="K254" i="2"/>
  <c r="L260" i="2"/>
  <c r="M260" i="2" s="1"/>
  <c r="L263" i="2"/>
  <c r="M263" i="2" s="1"/>
  <c r="L273" i="2"/>
  <c r="K134" i="2"/>
  <c r="L134" i="2"/>
  <c r="L218" i="2"/>
  <c r="M203" i="2"/>
  <c r="K120" i="2"/>
  <c r="M120" i="2" s="1"/>
  <c r="M121" i="2"/>
  <c r="M122" i="2"/>
  <c r="K114" i="2"/>
  <c r="M114" i="2" s="1"/>
  <c r="M115" i="2"/>
  <c r="M98" i="2"/>
  <c r="M71" i="2"/>
  <c r="M72" i="2"/>
  <c r="K71" i="2"/>
  <c r="M66" i="2"/>
  <c r="K60" i="2"/>
  <c r="L60" i="2"/>
  <c r="M55" i="2"/>
  <c r="M29" i="2"/>
  <c r="K25" i="2"/>
  <c r="M39" i="2"/>
  <c r="K38" i="2"/>
  <c r="M38" i="2" s="1"/>
  <c r="L25" i="2"/>
  <c r="L35" i="2"/>
  <c r="L19" i="2"/>
  <c r="L15" i="2" s="1"/>
  <c r="L14" i="2" s="1"/>
  <c r="K436" i="2"/>
  <c r="K485" i="2"/>
  <c r="M489" i="2"/>
  <c r="L485" i="2"/>
  <c r="K452" i="2"/>
  <c r="M438" i="2"/>
  <c r="L440" i="2"/>
  <c r="M440" i="2" s="1"/>
  <c r="K409" i="2"/>
  <c r="L410" i="2"/>
  <c r="M410" i="2" s="1"/>
  <c r="L343" i="2"/>
  <c r="M255" i="2"/>
  <c r="L280" i="2"/>
  <c r="M280" i="2" s="1"/>
  <c r="M282" i="2"/>
  <c r="M317" i="2"/>
  <c r="K291" i="2"/>
  <c r="M291" i="2" s="1"/>
  <c r="M292" i="2"/>
  <c r="L502" i="2"/>
  <c r="L357" i="2"/>
  <c r="L356" i="2" s="1"/>
  <c r="L355" i="2" s="1"/>
  <c r="L354" i="2" s="1"/>
  <c r="K49" i="2"/>
  <c r="L212" i="2"/>
  <c r="M212" i="2" s="1"/>
  <c r="L337" i="2"/>
  <c r="M48" i="2"/>
  <c r="M50" i="2"/>
  <c r="L213" i="2"/>
  <c r="M213" i="2" s="1"/>
  <c r="M219" i="2"/>
  <c r="M199" i="2"/>
  <c r="M200" i="2"/>
  <c r="M201" i="2"/>
  <c r="K224" i="2"/>
  <c r="K223" i="2" s="1"/>
  <c r="M225" i="2"/>
  <c r="L224" i="2"/>
  <c r="K218" i="2"/>
  <c r="L211" i="2"/>
  <c r="L195" i="2"/>
  <c r="M195" i="2" s="1"/>
  <c r="L182" i="2"/>
  <c r="M182" i="2" s="1"/>
  <c r="L168" i="2"/>
  <c r="M168" i="2" s="1"/>
  <c r="L76" i="2"/>
  <c r="L75" i="2" s="1"/>
  <c r="M53" i="2"/>
  <c r="K53" i="2"/>
  <c r="L52" i="2"/>
  <c r="L47" i="2"/>
  <c r="L49" i="2"/>
  <c r="M49" i="2" s="1"/>
  <c r="K43" i="2"/>
  <c r="K42" i="2" s="1"/>
  <c r="M44" i="2"/>
  <c r="M45" i="2"/>
  <c r="L42" i="2"/>
  <c r="L231" i="2"/>
  <c r="L230" i="2"/>
  <c r="M237" i="2"/>
  <c r="M340" i="2"/>
  <c r="M351" i="2"/>
  <c r="M504" i="2"/>
  <c r="M224" i="2" l="1"/>
  <c r="M60" i="2"/>
  <c r="K253" i="2"/>
  <c r="L436" i="2"/>
  <c r="M436" i="2" s="1"/>
  <c r="M425" i="2"/>
  <c r="L424" i="2"/>
  <c r="M485" i="2"/>
  <c r="L474" i="2"/>
  <c r="M474" i="2" s="1"/>
  <c r="M452" i="2"/>
  <c r="M453" i="2"/>
  <c r="M409" i="2"/>
  <c r="M308" i="2"/>
  <c r="M273" i="2"/>
  <c r="L272" i="2"/>
  <c r="M272" i="2" s="1"/>
  <c r="M218" i="2"/>
  <c r="M134" i="2"/>
  <c r="M35" i="2"/>
  <c r="L34" i="2"/>
  <c r="M34" i="2" s="1"/>
  <c r="M25" i="2"/>
  <c r="K24" i="2"/>
  <c r="L451" i="2"/>
  <c r="M343" i="2"/>
  <c r="L342" i="2"/>
  <c r="L254" i="2"/>
  <c r="L223" i="2"/>
  <c r="M223" i="2" s="1"/>
  <c r="L133" i="2"/>
  <c r="M42" i="2"/>
  <c r="L59" i="2"/>
  <c r="M43" i="2"/>
  <c r="K509" i="2"/>
  <c r="K507" i="2"/>
  <c r="M507" i="2" s="1"/>
  <c r="K503" i="2"/>
  <c r="K498" i="2"/>
  <c r="K497" i="2" s="1"/>
  <c r="K492" i="2"/>
  <c r="K420" i="2"/>
  <c r="K419" i="2" s="1"/>
  <c r="M419" i="2" s="1"/>
  <c r="K417" i="2"/>
  <c r="K416" i="2" s="1"/>
  <c r="K415" i="2" s="1"/>
  <c r="K414" i="2" s="1"/>
  <c r="K350" i="2"/>
  <c r="K349" i="2" s="1"/>
  <c r="K341" i="2"/>
  <c r="K339" i="2"/>
  <c r="K338" i="2" s="1"/>
  <c r="K336" i="2" s="1"/>
  <c r="K334" i="2"/>
  <c r="K333" i="2" s="1"/>
  <c r="K332" i="2" s="1"/>
  <c r="K331" i="2" s="1"/>
  <c r="K326" i="2"/>
  <c r="K313" i="2"/>
  <c r="K312" i="2" s="1"/>
  <c r="M312" i="2" s="1"/>
  <c r="K251" i="2"/>
  <c r="K250" i="2" s="1"/>
  <c r="K249" i="2" s="1"/>
  <c r="K248" i="2" s="1"/>
  <c r="K246" i="2"/>
  <c r="K245" i="2" s="1"/>
  <c r="K244" i="2" s="1"/>
  <c r="K243" i="2" s="1"/>
  <c r="K240" i="2"/>
  <c r="M240" i="2" s="1"/>
  <c r="K236" i="2"/>
  <c r="K233" i="2"/>
  <c r="K232" i="2" s="1"/>
  <c r="K209" i="2"/>
  <c r="K208" i="2" s="1"/>
  <c r="K207" i="2" s="1"/>
  <c r="K206" i="2" s="1"/>
  <c r="K127" i="2"/>
  <c r="K126" i="2" s="1"/>
  <c r="K108" i="2"/>
  <c r="M108" i="2" s="1"/>
  <c r="K106" i="2"/>
  <c r="K105" i="2" s="1"/>
  <c r="K85" i="2"/>
  <c r="K83" i="2"/>
  <c r="M83" i="2" s="1"/>
  <c r="K77" i="2"/>
  <c r="K52" i="2"/>
  <c r="K19" i="2"/>
  <c r="K17" i="2"/>
  <c r="K16" i="2" s="1"/>
  <c r="K12" i="2"/>
  <c r="K11" i="2" s="1"/>
  <c r="K10" i="2" s="1"/>
  <c r="K9" i="2" s="1"/>
  <c r="L253" i="2" l="1"/>
  <c r="M424" i="2"/>
  <c r="L423" i="2"/>
  <c r="L132" i="2"/>
  <c r="L131" i="2" s="1"/>
  <c r="M105" i="2"/>
  <c r="L24" i="2"/>
  <c r="M24" i="2" s="1"/>
  <c r="L422" i="2"/>
  <c r="L341" i="2"/>
  <c r="L330" i="2" s="1"/>
  <c r="M342" i="2"/>
  <c r="M254" i="2"/>
  <c r="K337" i="2"/>
  <c r="K319" i="2"/>
  <c r="M319" i="2" s="1"/>
  <c r="K502" i="2"/>
  <c r="M502" i="2" s="1"/>
  <c r="L113" i="2"/>
  <c r="L112" i="2" s="1"/>
  <c r="K76" i="2"/>
  <c r="K75" i="2" s="1"/>
  <c r="M416" i="2"/>
  <c r="M246" i="2"/>
  <c r="M12" i="2"/>
  <c r="M236" i="2"/>
  <c r="M19" i="2"/>
  <c r="M232" i="2"/>
  <c r="M233" i="2"/>
  <c r="M251" i="2"/>
  <c r="M339" i="2"/>
  <c r="M497" i="2"/>
  <c r="M498" i="2"/>
  <c r="M313" i="2"/>
  <c r="M337" i="2"/>
  <c r="K211" i="2"/>
  <c r="K47" i="2"/>
  <c r="M47" i="2" s="1"/>
  <c r="K290" i="2"/>
  <c r="K242" i="2" s="1"/>
  <c r="M77" i="2"/>
  <c r="M106" i="2"/>
  <c r="M209" i="2"/>
  <c r="M503" i="2"/>
  <c r="K235" i="2"/>
  <c r="M85" i="2"/>
  <c r="M326" i="2"/>
  <c r="M350" i="2"/>
  <c r="M420" i="2"/>
  <c r="M509" i="2"/>
  <c r="M16" i="2"/>
  <c r="M17" i="2"/>
  <c r="M126" i="2"/>
  <c r="M127" i="2"/>
  <c r="M334" i="2"/>
  <c r="M505" i="2"/>
  <c r="M349" i="2"/>
  <c r="K133" i="2"/>
  <c r="K132" i="2" s="1"/>
  <c r="K357" i="2"/>
  <c r="K356" i="2" s="1"/>
  <c r="K355" i="2" s="1"/>
  <c r="K354" i="2" s="1"/>
  <c r="M417" i="2"/>
  <c r="K230" i="2"/>
  <c r="K231" i="2"/>
  <c r="K15" i="2"/>
  <c r="K14" i="2" s="1"/>
  <c r="K59" i="2"/>
  <c r="K113" i="2"/>
  <c r="K112" i="2" s="1"/>
  <c r="K330" i="2"/>
  <c r="M253" i="2" l="1"/>
  <c r="L242" i="2"/>
  <c r="K8" i="2"/>
  <c r="L8" i="2"/>
  <c r="K423" i="2"/>
  <c r="K131" i="2"/>
  <c r="M211" i="2"/>
  <c r="M245" i="2"/>
  <c r="M75" i="2"/>
  <c r="M76" i="2"/>
  <c r="M357" i="2"/>
  <c r="M208" i="2"/>
  <c r="M250" i="2"/>
  <c r="M11" i="2"/>
  <c r="M414" i="2"/>
  <c r="M415" i="2"/>
  <c r="M230" i="2"/>
  <c r="M231" i="2"/>
  <c r="M235" i="2"/>
  <c r="M333" i="2"/>
  <c r="M336" i="2"/>
  <c r="M338" i="2"/>
  <c r="L511" i="2" l="1"/>
  <c r="M8" i="2"/>
  <c r="K451" i="2"/>
  <c r="M451" i="2" s="1"/>
  <c r="M331" i="2"/>
  <c r="M332" i="2"/>
  <c r="M14" i="2"/>
  <c r="M15" i="2"/>
  <c r="M52" i="2"/>
  <c r="M290" i="2"/>
  <c r="M492" i="2"/>
  <c r="M356" i="2"/>
  <c r="M243" i="2"/>
  <c r="M244" i="2"/>
  <c r="M9" i="2"/>
  <c r="M10" i="2"/>
  <c r="M133" i="2"/>
  <c r="M248" i="2"/>
  <c r="M249" i="2"/>
  <c r="M206" i="2"/>
  <c r="M207" i="2"/>
  <c r="K422" i="2" l="1"/>
  <c r="K511" i="2" s="1"/>
  <c r="M511" i="2" s="1"/>
  <c r="M242" i="2"/>
  <c r="M132" i="2"/>
  <c r="M131" i="2"/>
  <c r="M423" i="2"/>
  <c r="M59" i="2"/>
  <c r="M112" i="2"/>
  <c r="M113" i="2"/>
  <c r="M341" i="2"/>
  <c r="M330" i="2"/>
  <c r="M354" i="2"/>
  <c r="M355" i="2"/>
  <c r="M422" i="2" l="1"/>
</calcChain>
</file>

<file path=xl/sharedStrings.xml><?xml version="1.0" encoding="utf-8"?>
<sst xmlns="http://schemas.openxmlformats.org/spreadsheetml/2006/main" count="1088" uniqueCount="555">
  <si>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</si>
  <si>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</si>
  <si>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</si>
  <si>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</si>
  <si>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</si>
  <si>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</si>
  <si>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</si>
  <si>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</si>
  <si>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</si>
  <si>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</si>
  <si>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</si>
  <si>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</si>
  <si>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</si>
  <si>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</si>
  <si>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</si>
  <si>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</si>
  <si>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</si>
  <si>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</si>
  <si>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</si>
  <si>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</si>
  <si>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</si>
  <si>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</si>
  <si>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</si>
  <si>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</si>
  <si>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</si>
  <si>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</si>
  <si>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</si>
  <si>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</si>
  <si>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</si>
  <si>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</si>
  <si>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</si>
  <si>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</si>
  <si>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</si>
  <si>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</si>
  <si>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</si>
  <si>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</si>
  <si>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</si>
  <si>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</si>
  <si>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</si>
  <si>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</si>
  <si>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</si>
  <si>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</si>
  <si>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</si>
  <si>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</si>
  <si>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</si>
  <si>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</si>
  <si>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</si>
  <si>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</si>
  <si>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</si>
  <si>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</si>
  <si>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</si>
  <si>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</si>
  <si>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</si>
  <si>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</si>
  <si>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</si>
  <si>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</si>
  <si>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</si>
  <si>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</si>
  <si>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</si>
  <si>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</si>
  <si>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</si>
  <si>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</si>
  <si>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</si>
  <si>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</si>
  <si>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</si>
  <si>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</si>
  <si>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</si>
  <si>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</si>
  <si>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</si>
  <si>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</si>
  <si>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</si>
  <si>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</si>
  <si>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</si>
  <si>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</si>
  <si>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</si>
  <si>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</si>
  <si>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</si>
  <si>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</si>
  <si>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</si>
  <si>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</si>
  <si>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</si>
  <si>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</si>
  <si>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</si>
  <si>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</si>
  <si>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</si>
  <si>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</si>
  <si>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</si>
  <si>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</si>
  <si>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</si>
  <si>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</si>
  <si>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</si>
  <si>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</si>
  <si>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</si>
  <si>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</si>
  <si>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</si>
  <si>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</si>
  <si>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</si>
  <si>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</si>
  <si>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</si>
  <si>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</si>
  <si>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</si>
  <si>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</si>
  <si>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</si>
  <si>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</si>
  <si>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</si>
  <si>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</si>
  <si>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</si>
  <si>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</si>
  <si>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</si>
  <si>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</si>
  <si>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</si>
  <si>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</si>
  <si>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</si>
  <si>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</si>
  <si>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</si>
  <si>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</si>
  <si>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</si>
  <si>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</si>
  <si>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</si>
  <si>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</si>
  <si>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</si>
  <si>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</si>
  <si>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</si>
  <si>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</si>
  <si>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</si>
  <si>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</si>
  <si>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</si>
  <si>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</si>
  <si>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</si>
  <si>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</si>
  <si>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</si>
  <si>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</si>
  <si>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</si>
  <si>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</si>
  <si>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</si>
  <si>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</si>
  <si>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</si>
  <si>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</si>
  <si>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</si>
  <si>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</si>
  <si>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</si>
  <si>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</si>
  <si>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</si>
  <si>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</si>
  <si>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</si>
  <si>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</si>
  <si>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</si>
  <si>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</si>
  <si>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</si>
  <si>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</si>
  <si>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</si>
  <si>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</si>
  <si>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</si>
  <si>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</si>
  <si>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</si>
  <si>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</si>
  <si>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</si>
  <si>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</si>
  <si>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</si>
  <si>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</si>
  <si>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</si>
  <si>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</si>
  <si>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</si>
  <si>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</si>
  <si>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</si>
  <si>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</si>
  <si>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</si>
  <si>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</si>
  <si>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</si>
  <si>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</si>
  <si>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</si>
  <si>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</si>
  <si>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</si>
  <si>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</si>
  <si>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</si>
  <si>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</si>
  <si>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</si>
  <si>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</si>
  <si>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</si>
  <si>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</si>
  <si>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</si>
  <si>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</si>
  <si>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</si>
  <si>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</si>
  <si>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</si>
  <si>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</si>
  <si>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</si>
  <si>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</si>
  <si>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</si>
  <si>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</si>
  <si>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</si>
  <si>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</si>
  <si>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</si>
  <si>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</si>
  <si>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</si>
  <si>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</si>
  <si>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</si>
  <si>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</si>
  <si>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</si>
  <si>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</si>
  <si>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</si>
  <si>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</si>
  <si>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</si>
  <si>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</si>
  <si>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</si>
  <si>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</si>
  <si>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</si>
  <si>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</si>
  <si>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</si>
  <si>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</si>
  <si>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</si>
  <si>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</si>
  <si>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</si>
  <si>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</si>
  <si>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</si>
  <si>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</si>
  <si>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</si>
  <si>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</si>
  <si>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</si>
  <si>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</si>
  <si>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</si>
  <si>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</si>
  <si>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</si>
  <si>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</si>
  <si>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</si>
  <si>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</si>
  <si>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</si>
  <si>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</si>
  <si>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</si>
  <si>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</si>
  <si>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</si>
  <si>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</si>
  <si>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</si>
  <si>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</si>
  <si>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</si>
  <si>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</si>
  <si>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</si>
  <si>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</si>
  <si>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</si>
  <si>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</si>
  <si>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</si>
  <si>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</si>
  <si>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</si>
  <si>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</si>
  <si>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</si>
  <si>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</si>
  <si>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</si>
  <si>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</si>
  <si>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</si>
  <si>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</si>
  <si>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</si>
  <si>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</si>
  <si>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</si>
  <si>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</si>
  <si>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</si>
  <si>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</si>
  <si>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</si>
  <si>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</si>
  <si>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</si>
  <si>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</si>
  <si>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</si>
  <si>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</si>
  <si>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</si>
  <si>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</si>
  <si>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</si>
  <si>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</si>
  <si>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</si>
  <si>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</si>
  <si>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</si>
  <si>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</si>
  <si>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</si>
  <si>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</si>
  <si>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</si>
  <si>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</si>
  <si>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</si>
  <si>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</si>
  <si>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</si>
  <si>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</si>
  <si>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</si>
  <si>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</si>
  <si>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</si>
  <si>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</si>
  <si>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</si>
  <si>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</si>
  <si>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</si>
  <si>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</si>
  <si>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</si>
  <si>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</si>
  <si>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</si>
  <si>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</si>
  <si>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</si>
  <si>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</si>
  <si>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</si>
  <si>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</si>
  <si>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</si>
  <si>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</si>
  <si>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</si>
  <si>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</si>
  <si>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</si>
  <si>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</si>
  <si>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</si>
  <si>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</si>
  <si>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</si>
  <si>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</si>
  <si>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</si>
  <si>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</si>
  <si>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</si>
  <si>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</si>
  <si>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</si>
  <si>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</si>
  <si>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</si>
  <si>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</si>
  <si>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</si>
  <si>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</si>
  <si>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</si>
  <si>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</si>
  <si>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</si>
  <si>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</si>
  <si>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</si>
  <si>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</si>
  <si>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</si>
  <si>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</si>
  <si>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</si>
  <si>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</si>
  <si>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</si>
  <si>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</si>
  <si>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</si>
  <si>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</si>
  <si>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</si>
  <si>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</si>
  <si>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</si>
  <si>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</si>
  <si>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</si>
  <si>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</si>
  <si>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</si>
  <si>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</si>
  <si>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</si>
  <si>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</si>
  <si>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</si>
  <si>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</si>
  <si>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</si>
  <si>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</si>
  <si>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</si>
  <si>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</si>
  <si>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</si>
  <si>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</si>
  <si>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</si>
  <si>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</si>
  <si>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</si>
  <si>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</si>
  <si>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</si>
  <si>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</si>
  <si>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</si>
  <si>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</si>
  <si>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</si>
  <si>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</si>
  <si>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</si>
  <si>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</si>
  <si>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</si>
  <si>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</si>
  <si>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</si>
  <si>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</si>
  <si>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</si>
  <si>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</si>
  <si>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</si>
  <si>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</si>
  <si>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</si>
  <si>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</si>
  <si>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</si>
  <si>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</si>
  <si>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</si>
  <si>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</si>
  <si>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</si>
  <si>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</si>
  <si>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</si>
  <si>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</si>
  <si>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</si>
  <si>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</si>
  <si>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</si>
  <si>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</si>
  <si>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</si>
  <si>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</si>
  <si>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</si>
  <si>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</si>
  <si>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</si>
  <si>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</si>
  <si>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</si>
  <si>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</si>
  <si>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</si>
  <si>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</si>
  <si>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</si>
  <si>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</si>
  <si>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</si>
  <si>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</si>
  <si>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</si>
  <si>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</si>
  <si>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</si>
  <si>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</si>
  <si>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</si>
  <si>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</si>
  <si>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</si>
  <si>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</si>
  <si>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</si>
  <si>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</si>
  <si>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</si>
  <si>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</si>
  <si>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</si>
  <si>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</si>
  <si>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</si>
  <si>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</si>
  <si>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</si>
  <si>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</si>
  <si>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</si>
  <si>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</si>
  <si>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</si>
  <si>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</si>
  <si>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</si>
  <si>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</si>
  <si>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</si>
  <si>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</si>
  <si>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</si>
  <si>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</si>
  <si>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</si>
  <si>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</si>
  <si>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</si>
  <si>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</si>
  <si>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</si>
  <si>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</si>
  <si>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</si>
  <si>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</si>
  <si>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</si>
  <si>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</si>
  <si>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</si>
  <si>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</si>
  <si>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</si>
  <si>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</si>
  <si>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</si>
  <si>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</si>
  <si>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</si>
  <si>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</si>
  <si>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</si>
  <si>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</si>
  <si>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</si>
  <si>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</si>
  <si>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</si>
  <si>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</si>
  <si>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</si>
  <si>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</si>
  <si>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</si>
  <si>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</si>
  <si>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</si>
  <si>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</si>
  <si>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</si>
  <si>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</si>
  <si>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</si>
  <si>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</si>
  <si>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</si>
  <si>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</si>
  <si>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</si>
  <si>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</si>
  <si>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</si>
  <si>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</si>
  <si>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</si>
  <si>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</si>
  <si>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</si>
  <si>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</si>
  <si>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</si>
  <si>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</si>
  <si>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</si>
  <si>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</si>
  <si>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</si>
  <si>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</si>
  <si>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</si>
  <si>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</si>
  <si>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</si>
  <si>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</si>
  <si>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</si>
  <si>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</si>
  <si>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</si>
  <si>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</si>
  <si>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</si>
  <si>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</si>
  <si>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</si>
  <si>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</si>
  <si>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</si>
  <si>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</si>
  <si>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</si>
  <si>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</si>
  <si>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</si>
  <si>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</si>
  <si>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</si>
  <si>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</si>
  <si>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</si>
  <si>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</si>
  <si>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</si>
  <si>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</si>
  <si>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</si>
  <si>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</si>
  <si>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</si>
  <si>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</si>
  <si>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</si>
  <si>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</si>
  <si>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</si>
  <si>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</si>
  <si>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</si>
  <si>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</si>
  <si>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</si>
  <si>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</si>
  <si>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</si>
  <si>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</si>
  <si>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</si>
  <si>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</si>
  <si>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</si>
  <si>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</si>
  <si>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</si>
  <si>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</si>
  <si>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</si>
  <si>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</si>
  <si>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</si>
  <si>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</si>
  <si>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</si>
  <si>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</si>
  <si>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</si>
  <si>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</si>
  <si>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</si>
  <si>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</si>
  <si>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</si>
  <si>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</si>
  <si>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Процент исполнения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</si>
  <si>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</si>
  <si>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</si>
  <si>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</si>
  <si>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</si>
  <si>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</si>
  <si>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</si>
  <si>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</si>
  <si>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</si>
  <si>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</si>
  <si>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</si>
  <si>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</si>
  <si>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</si>
  <si>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Приложение 3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</si>
  <si>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</si>
  <si>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</si>
  <si>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Расходы на создание в общеобразовательныхорганизациях, расволоженных в сельской местности,условий для занятий физической культурой и спортом</t>
  </si>
  <si>
    <t>02.1.01.R0970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</si>
  <si>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</si>
  <si>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</si>
  <si>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</si>
  <si>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</si>
  <si>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</si>
  <si>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</si>
  <si>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Исполнение ведомственной  структура расходов бюджета муниципального района за 9 месяцев 2016 года</t>
  </si>
  <si>
    <t>Исполнено за 9 месяцев 2016 года (руб.)</t>
  </si>
  <si>
    <t>от     17.11.2016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</si>
</sst>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4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1" fontId="20" fillId="0" borderId="6" xfId="0" applyNumberFormat="1" applyFont="1" applyFill="1" applyBorder="1" applyAlignment="1">
      <alignment horizontal="center"/>
    </xf>
    <xf numFmtId="1" fontId="20" fillId="0" borderId="12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1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/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1"/>
  <sheetViews>
    <sheetView showGridLines="0" tabSelected="1" view="pageBreakPreview" zoomScaleNormal="100" zoomScaleSheetLayoutView="100" workbookViewId="0">
      <selection activeCell="I3" sqref="I3:M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2.140625" style="5" customWidth="1"/>
    <col min="8" max="8" width="5.7109375" style="5" customWidth="1"/>
    <col min="9" max="9" width="14.85546875" style="5" customWidth="1"/>
    <col min="10" max="10" width="5.85546875" style="5" customWidth="1"/>
    <col min="11" max="11" width="14" style="5" customWidth="1"/>
    <col min="12" max="12" width="14.14062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60" t="s">
        <v>541</v>
      </c>
      <c r="J1" s="260"/>
      <c r="K1" s="260"/>
      <c r="L1" s="260"/>
      <c r="M1" s="260"/>
      <c r="N1" s="100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61" t="s">
        <v>101</v>
      </c>
      <c r="J2" s="261"/>
      <c r="K2" s="261"/>
      <c r="L2" s="261"/>
      <c r="M2" s="261"/>
      <c r="N2" s="10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60" t="s">
        <v>554</v>
      </c>
      <c r="J3" s="260"/>
      <c r="K3" s="260"/>
      <c r="L3" s="260"/>
      <c r="M3" s="260"/>
      <c r="N3" s="100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62" t="s">
        <v>552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107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52" t="s">
        <v>45</v>
      </c>
      <c r="H7" s="195" t="s">
        <v>393</v>
      </c>
      <c r="I7" s="195" t="s">
        <v>44</v>
      </c>
      <c r="J7" s="195" t="s">
        <v>43</v>
      </c>
      <c r="K7" s="195" t="s">
        <v>471</v>
      </c>
      <c r="L7" s="195" t="s">
        <v>553</v>
      </c>
      <c r="M7" s="195" t="s">
        <v>528</v>
      </c>
      <c r="N7" s="76"/>
    </row>
    <row r="8" spans="1:14" ht="50.25" customHeight="1" x14ac:dyDescent="0.25">
      <c r="A8" s="2"/>
      <c r="B8" s="110"/>
      <c r="C8" s="110"/>
      <c r="D8" s="110"/>
      <c r="E8" s="111"/>
      <c r="F8" s="111"/>
      <c r="G8" s="172" t="s">
        <v>402</v>
      </c>
      <c r="H8" s="53">
        <v>850</v>
      </c>
      <c r="I8" s="52"/>
      <c r="J8" s="52"/>
      <c r="K8" s="51">
        <f>SUM(K9+K14+K24+K42+K47+K52+K59+K75+K105)</f>
        <v>43441130</v>
      </c>
      <c r="L8" s="51">
        <f>SUM(L9+L14+L24+L42+L47+L52+L59+L75+L105)</f>
        <v>30484953</v>
      </c>
      <c r="M8" s="237">
        <f t="shared" ref="M8:M76" si="0">L8/K8%</f>
        <v>70.175322327020496</v>
      </c>
      <c r="N8" s="76"/>
    </row>
    <row r="9" spans="1:14" ht="64.5" customHeight="1" x14ac:dyDescent="0.25">
      <c r="A9" s="2"/>
      <c r="B9" s="110"/>
      <c r="C9" s="110"/>
      <c r="D9" s="110"/>
      <c r="E9" s="111"/>
      <c r="F9" s="111"/>
      <c r="G9" s="40" t="s">
        <v>63</v>
      </c>
      <c r="H9" s="40"/>
      <c r="I9" s="118" t="s">
        <v>169</v>
      </c>
      <c r="J9" s="44" t="s">
        <v>0</v>
      </c>
      <c r="K9" s="51">
        <f t="shared" ref="K9:L12" si="1">SUM(K10)</f>
        <v>50000</v>
      </c>
      <c r="L9" s="51">
        <f t="shared" si="1"/>
        <v>10000</v>
      </c>
      <c r="M9" s="237">
        <f t="shared" si="0"/>
        <v>20</v>
      </c>
      <c r="N9" s="76"/>
    </row>
    <row r="10" spans="1:14" ht="108.75" customHeight="1" x14ac:dyDescent="0.25">
      <c r="A10" s="2"/>
      <c r="B10" s="110"/>
      <c r="C10" s="110"/>
      <c r="D10" s="110"/>
      <c r="E10" s="111"/>
      <c r="F10" s="111"/>
      <c r="G10" s="36" t="s">
        <v>105</v>
      </c>
      <c r="H10" s="36"/>
      <c r="I10" s="124" t="s">
        <v>213</v>
      </c>
      <c r="J10" s="43"/>
      <c r="K10" s="49">
        <f t="shared" si="1"/>
        <v>50000</v>
      </c>
      <c r="L10" s="49">
        <f t="shared" si="1"/>
        <v>10000</v>
      </c>
      <c r="M10" s="239">
        <f t="shared" si="0"/>
        <v>20</v>
      </c>
      <c r="N10" s="76"/>
    </row>
    <row r="11" spans="1:14" ht="173.25" customHeight="1" x14ac:dyDescent="0.25">
      <c r="A11" s="2"/>
      <c r="B11" s="110"/>
      <c r="C11" s="110"/>
      <c r="D11" s="110"/>
      <c r="E11" s="111"/>
      <c r="F11" s="111"/>
      <c r="G11" s="90" t="s">
        <v>214</v>
      </c>
      <c r="H11" s="90"/>
      <c r="I11" s="124" t="s">
        <v>215</v>
      </c>
      <c r="J11" s="20"/>
      <c r="K11" s="49">
        <f t="shared" si="1"/>
        <v>50000</v>
      </c>
      <c r="L11" s="49">
        <f t="shared" si="1"/>
        <v>10000</v>
      </c>
      <c r="M11" s="239">
        <f t="shared" si="0"/>
        <v>20</v>
      </c>
      <c r="N11" s="76"/>
    </row>
    <row r="12" spans="1:14" ht="123.75" customHeight="1" x14ac:dyDescent="0.25">
      <c r="A12" s="2"/>
      <c r="B12" s="110"/>
      <c r="C12" s="110"/>
      <c r="D12" s="110"/>
      <c r="E12" s="111"/>
      <c r="F12" s="111"/>
      <c r="G12" s="87" t="s">
        <v>216</v>
      </c>
      <c r="H12" s="87"/>
      <c r="I12" s="125" t="s">
        <v>217</v>
      </c>
      <c r="J12" s="20"/>
      <c r="K12" s="46">
        <f t="shared" si="1"/>
        <v>50000</v>
      </c>
      <c r="L12" s="46">
        <f t="shared" si="1"/>
        <v>10000</v>
      </c>
      <c r="M12" s="239">
        <f t="shared" si="0"/>
        <v>20</v>
      </c>
      <c r="N12" s="76"/>
    </row>
    <row r="13" spans="1:14" ht="55.5" customHeight="1" x14ac:dyDescent="0.25">
      <c r="A13" s="2"/>
      <c r="B13" s="110"/>
      <c r="C13" s="110"/>
      <c r="D13" s="110"/>
      <c r="E13" s="111"/>
      <c r="F13" s="111"/>
      <c r="G13" s="29" t="s">
        <v>2</v>
      </c>
      <c r="H13" s="29"/>
      <c r="I13" s="126"/>
      <c r="J13" s="20">
        <v>200</v>
      </c>
      <c r="K13" s="46">
        <v>50000</v>
      </c>
      <c r="L13" s="46">
        <v>10000</v>
      </c>
      <c r="M13" s="239">
        <f t="shared" si="0"/>
        <v>20</v>
      </c>
      <c r="N13" s="76"/>
    </row>
    <row r="14" spans="1:14" ht="81.75" customHeight="1" x14ac:dyDescent="0.25">
      <c r="A14" s="2"/>
      <c r="B14" s="110"/>
      <c r="C14" s="110"/>
      <c r="D14" s="110"/>
      <c r="E14" s="111"/>
      <c r="F14" s="111"/>
      <c r="G14" s="54" t="s">
        <v>65</v>
      </c>
      <c r="H14" s="54"/>
      <c r="I14" s="142" t="s">
        <v>231</v>
      </c>
      <c r="J14" s="44" t="s">
        <v>0</v>
      </c>
      <c r="K14" s="51">
        <f>SUM(K15)</f>
        <v>5502167</v>
      </c>
      <c r="L14" s="51">
        <f>SUM(L15)</f>
        <v>3727877</v>
      </c>
      <c r="M14" s="237">
        <f t="shared" si="0"/>
        <v>67.752887180632655</v>
      </c>
      <c r="N14" s="76"/>
    </row>
    <row r="15" spans="1:14" ht="113.25" customHeight="1" x14ac:dyDescent="0.25">
      <c r="A15" s="2"/>
      <c r="B15" s="110"/>
      <c r="C15" s="110"/>
      <c r="D15" s="110"/>
      <c r="E15" s="111"/>
      <c r="F15" s="111"/>
      <c r="G15" s="35" t="s">
        <v>112</v>
      </c>
      <c r="H15" s="35"/>
      <c r="I15" s="128" t="s">
        <v>232</v>
      </c>
      <c r="J15" s="43" t="s">
        <v>0</v>
      </c>
      <c r="K15" s="49">
        <f>SUM(K16+K19)</f>
        <v>5502167</v>
      </c>
      <c r="L15" s="49">
        <f>SUM(L16+L19)</f>
        <v>3727877</v>
      </c>
      <c r="M15" s="238">
        <f t="shared" si="0"/>
        <v>67.752887180632655</v>
      </c>
      <c r="N15" s="76"/>
    </row>
    <row r="16" spans="1:14" ht="129.75" customHeight="1" x14ac:dyDescent="0.25">
      <c r="A16" s="2"/>
      <c r="B16" s="110"/>
      <c r="C16" s="110"/>
      <c r="D16" s="110"/>
      <c r="E16" s="111"/>
      <c r="F16" s="111"/>
      <c r="G16" s="35" t="s">
        <v>233</v>
      </c>
      <c r="H16" s="35"/>
      <c r="I16" s="129" t="s">
        <v>234</v>
      </c>
      <c r="J16" s="41"/>
      <c r="K16" s="49">
        <f>SUM(K17)</f>
        <v>50000</v>
      </c>
      <c r="L16" s="49">
        <f>SUM(L17)</f>
        <v>40000</v>
      </c>
      <c r="M16" s="238">
        <f t="shared" si="0"/>
        <v>80</v>
      </c>
      <c r="N16" s="76"/>
    </row>
    <row r="17" spans="1:14" ht="82.5" customHeight="1" x14ac:dyDescent="0.25">
      <c r="A17" s="2"/>
      <c r="B17" s="110"/>
      <c r="C17" s="110"/>
      <c r="D17" s="110"/>
      <c r="E17" s="111"/>
      <c r="F17" s="111"/>
      <c r="G17" s="28" t="s">
        <v>47</v>
      </c>
      <c r="H17" s="28"/>
      <c r="I17" s="37" t="s">
        <v>235</v>
      </c>
      <c r="J17" s="20"/>
      <c r="K17" s="46">
        <f>SUM(K18)</f>
        <v>50000</v>
      </c>
      <c r="L17" s="46">
        <f>SUM(L18)</f>
        <v>40000</v>
      </c>
      <c r="M17" s="239">
        <f t="shared" si="0"/>
        <v>80</v>
      </c>
      <c r="N17" s="76"/>
    </row>
    <row r="18" spans="1:14" ht="54.75" customHeight="1" x14ac:dyDescent="0.25">
      <c r="A18" s="2"/>
      <c r="B18" s="110"/>
      <c r="C18" s="110"/>
      <c r="D18" s="110"/>
      <c r="E18" s="111"/>
      <c r="F18" s="111"/>
      <c r="G18" s="29" t="s">
        <v>2</v>
      </c>
      <c r="H18" s="29"/>
      <c r="I18" s="119" t="s">
        <v>0</v>
      </c>
      <c r="J18" s="20">
        <v>200</v>
      </c>
      <c r="K18" s="46">
        <v>50000</v>
      </c>
      <c r="L18" s="46">
        <v>40000</v>
      </c>
      <c r="M18" s="239">
        <f t="shared" si="0"/>
        <v>80</v>
      </c>
      <c r="N18" s="76"/>
    </row>
    <row r="19" spans="1:14" ht="134.25" customHeight="1" x14ac:dyDescent="0.25">
      <c r="A19" s="2"/>
      <c r="B19" s="110"/>
      <c r="C19" s="110"/>
      <c r="D19" s="110"/>
      <c r="E19" s="111"/>
      <c r="F19" s="111"/>
      <c r="G19" s="122" t="s">
        <v>237</v>
      </c>
      <c r="H19" s="122"/>
      <c r="I19" s="128" t="s">
        <v>236</v>
      </c>
      <c r="J19" s="43"/>
      <c r="K19" s="49">
        <f>SUM(K20)</f>
        <v>5452167</v>
      </c>
      <c r="L19" s="49">
        <f>SUM(L20)</f>
        <v>3687877</v>
      </c>
      <c r="M19" s="239">
        <f t="shared" si="0"/>
        <v>67.640573005192252</v>
      </c>
      <c r="N19" s="76"/>
    </row>
    <row r="20" spans="1:14" ht="66.75" customHeight="1" x14ac:dyDescent="0.25">
      <c r="A20" s="2"/>
      <c r="B20" s="110"/>
      <c r="C20" s="110"/>
      <c r="D20" s="110"/>
      <c r="E20" s="111"/>
      <c r="F20" s="111"/>
      <c r="G20" s="30" t="s">
        <v>66</v>
      </c>
      <c r="H20" s="30"/>
      <c r="I20" s="37" t="s">
        <v>238</v>
      </c>
      <c r="J20" s="20"/>
      <c r="K20" s="46">
        <f>SUM(K21:K23)</f>
        <v>5452167</v>
      </c>
      <c r="L20" s="46">
        <f>SUM(L21:L23)</f>
        <v>3687877</v>
      </c>
      <c r="M20" s="239">
        <f t="shared" si="0"/>
        <v>67.640573005192252</v>
      </c>
      <c r="N20" s="76"/>
    </row>
    <row r="21" spans="1:14" ht="129.75" customHeight="1" x14ac:dyDescent="0.25">
      <c r="A21" s="2"/>
      <c r="B21" s="110"/>
      <c r="C21" s="110"/>
      <c r="D21" s="110"/>
      <c r="E21" s="111"/>
      <c r="F21" s="111"/>
      <c r="G21" s="30" t="s">
        <v>3</v>
      </c>
      <c r="H21" s="30"/>
      <c r="I21" s="119" t="s">
        <v>0</v>
      </c>
      <c r="J21" s="20">
        <v>100</v>
      </c>
      <c r="K21" s="46">
        <v>4361531</v>
      </c>
      <c r="L21" s="46">
        <v>3112876</v>
      </c>
      <c r="M21" s="239">
        <f t="shared" si="0"/>
        <v>71.37117677255992</v>
      </c>
      <c r="N21" s="76"/>
    </row>
    <row r="22" spans="1:14" ht="51.75" customHeight="1" x14ac:dyDescent="0.25">
      <c r="A22" s="2"/>
      <c r="B22" s="110"/>
      <c r="C22" s="110"/>
      <c r="D22" s="110"/>
      <c r="E22" s="111"/>
      <c r="F22" s="111"/>
      <c r="G22" s="30" t="s">
        <v>2</v>
      </c>
      <c r="H22" s="30"/>
      <c r="I22" s="119" t="s">
        <v>0</v>
      </c>
      <c r="J22" s="20">
        <v>200</v>
      </c>
      <c r="K22" s="46">
        <v>1063746</v>
      </c>
      <c r="L22" s="46">
        <v>560021</v>
      </c>
      <c r="M22" s="239">
        <f t="shared" si="0"/>
        <v>52.646120408443373</v>
      </c>
      <c r="N22" s="76"/>
    </row>
    <row r="23" spans="1:14" ht="18" customHeight="1" x14ac:dyDescent="0.25">
      <c r="A23" s="2"/>
      <c r="B23" s="110"/>
      <c r="C23" s="110"/>
      <c r="D23" s="110"/>
      <c r="E23" s="111"/>
      <c r="F23" s="111"/>
      <c r="G23" s="31" t="s">
        <v>1</v>
      </c>
      <c r="H23" s="31"/>
      <c r="I23" s="119" t="s">
        <v>0</v>
      </c>
      <c r="J23" s="42">
        <v>800</v>
      </c>
      <c r="K23" s="46">
        <v>26890</v>
      </c>
      <c r="L23" s="46">
        <v>14980</v>
      </c>
      <c r="M23" s="239">
        <f t="shared" si="0"/>
        <v>55.70844179992563</v>
      </c>
      <c r="N23" s="76"/>
    </row>
    <row r="24" spans="1:14" ht="83.25" customHeight="1" x14ac:dyDescent="0.25">
      <c r="A24" s="2"/>
      <c r="B24" s="110"/>
      <c r="C24" s="110"/>
      <c r="D24" s="110"/>
      <c r="E24" s="111"/>
      <c r="F24" s="111"/>
      <c r="G24" s="40" t="s">
        <v>73</v>
      </c>
      <c r="H24" s="40"/>
      <c r="I24" s="130" t="s">
        <v>289</v>
      </c>
      <c r="J24" s="44" t="s">
        <v>0</v>
      </c>
      <c r="K24" s="51">
        <f>SUM(K25+K34+K38)</f>
        <v>4210455</v>
      </c>
      <c r="L24" s="51">
        <f>SUM(L25+L34+L38)</f>
        <v>2742461</v>
      </c>
      <c r="M24" s="237">
        <f t="shared" si="0"/>
        <v>65.134551966473921</v>
      </c>
      <c r="N24" s="76"/>
    </row>
    <row r="25" spans="1:14" ht="97.5" customHeight="1" x14ac:dyDescent="0.25">
      <c r="A25" s="2"/>
      <c r="B25" s="110"/>
      <c r="C25" s="110"/>
      <c r="D25" s="110"/>
      <c r="E25" s="111"/>
      <c r="F25" s="111"/>
      <c r="G25" s="36" t="s">
        <v>290</v>
      </c>
      <c r="H25" s="36"/>
      <c r="I25" s="129" t="s">
        <v>291</v>
      </c>
      <c r="J25" s="41" t="s">
        <v>0</v>
      </c>
      <c r="K25" s="45">
        <f>SUM(K26+K29)</f>
        <v>57455</v>
      </c>
      <c r="L25" s="45">
        <f>SUM(L26+L29)</f>
        <v>0</v>
      </c>
      <c r="M25" s="238">
        <f t="shared" si="0"/>
        <v>0</v>
      </c>
      <c r="N25" s="76"/>
    </row>
    <row r="26" spans="1:14" ht="66" customHeight="1" x14ac:dyDescent="0.25">
      <c r="A26" s="2"/>
      <c r="B26" s="110"/>
      <c r="C26" s="110"/>
      <c r="D26" s="110"/>
      <c r="E26" s="111"/>
      <c r="F26" s="111"/>
      <c r="G26" s="36" t="s">
        <v>292</v>
      </c>
      <c r="H26" s="36"/>
      <c r="I26" s="129" t="s">
        <v>293</v>
      </c>
      <c r="J26" s="43"/>
      <c r="K26" s="49">
        <f>SUM(K27)</f>
        <v>12000</v>
      </c>
      <c r="L26" s="49">
        <f>SUM(L27)</f>
        <v>0</v>
      </c>
      <c r="M26" s="238">
        <f t="shared" si="0"/>
        <v>0</v>
      </c>
      <c r="N26" s="76"/>
    </row>
    <row r="27" spans="1:14" ht="81" customHeight="1" x14ac:dyDescent="0.25">
      <c r="A27" s="2"/>
      <c r="B27" s="110"/>
      <c r="C27" s="110"/>
      <c r="D27" s="110"/>
      <c r="E27" s="111"/>
      <c r="F27" s="111"/>
      <c r="G27" s="88" t="s">
        <v>74</v>
      </c>
      <c r="H27" s="93"/>
      <c r="I27" s="131" t="s">
        <v>294</v>
      </c>
      <c r="J27" s="20" t="s">
        <v>0</v>
      </c>
      <c r="K27" s="46">
        <f>SUM(K28)</f>
        <v>12000</v>
      </c>
      <c r="L27" s="46">
        <f>SUM(L28)</f>
        <v>0</v>
      </c>
      <c r="M27" s="238">
        <f t="shared" si="0"/>
        <v>0</v>
      </c>
      <c r="N27" s="76"/>
    </row>
    <row r="28" spans="1:14" ht="49.5" customHeight="1" x14ac:dyDescent="0.25">
      <c r="A28" s="2"/>
      <c r="B28" s="110"/>
      <c r="C28" s="110"/>
      <c r="D28" s="110"/>
      <c r="E28" s="111"/>
      <c r="F28" s="111"/>
      <c r="G28" s="30" t="s">
        <v>2</v>
      </c>
      <c r="H28" s="32"/>
      <c r="I28" s="132" t="s">
        <v>0</v>
      </c>
      <c r="J28" s="20">
        <v>200</v>
      </c>
      <c r="K28" s="46">
        <v>12000</v>
      </c>
      <c r="L28" s="46">
        <v>0</v>
      </c>
      <c r="M28" s="239">
        <f t="shared" si="0"/>
        <v>0</v>
      </c>
      <c r="N28" s="76"/>
    </row>
    <row r="29" spans="1:14" ht="51" customHeight="1" x14ac:dyDescent="0.25">
      <c r="A29" s="2"/>
      <c r="B29" s="110"/>
      <c r="C29" s="110"/>
      <c r="D29" s="110"/>
      <c r="E29" s="111"/>
      <c r="F29" s="111"/>
      <c r="G29" s="87" t="s">
        <v>295</v>
      </c>
      <c r="H29" s="87"/>
      <c r="I29" s="131" t="s">
        <v>297</v>
      </c>
      <c r="J29" s="20"/>
      <c r="K29" s="45">
        <f>SUM(K30+K32)</f>
        <v>45455</v>
      </c>
      <c r="L29" s="45">
        <f>SUM(L30)</f>
        <v>0</v>
      </c>
      <c r="M29" s="237">
        <f t="shared" si="0"/>
        <v>0</v>
      </c>
      <c r="N29" s="76"/>
    </row>
    <row r="30" spans="1:14" ht="80.25" customHeight="1" x14ac:dyDescent="0.25">
      <c r="A30" s="2"/>
      <c r="B30" s="110"/>
      <c r="C30" s="110"/>
      <c r="D30" s="110"/>
      <c r="E30" s="111"/>
      <c r="F30" s="111"/>
      <c r="G30" s="87" t="s">
        <v>296</v>
      </c>
      <c r="H30" s="87"/>
      <c r="I30" s="131" t="s">
        <v>298</v>
      </c>
      <c r="J30" s="20"/>
      <c r="K30" s="46">
        <f>SUM(K31)</f>
        <v>13000</v>
      </c>
      <c r="L30" s="46">
        <f>SUM(L31)</f>
        <v>0</v>
      </c>
      <c r="M30" s="239">
        <f t="shared" si="0"/>
        <v>0</v>
      </c>
      <c r="N30" s="76"/>
    </row>
    <row r="31" spans="1:14" ht="49.5" customHeight="1" x14ac:dyDescent="0.25">
      <c r="A31" s="2"/>
      <c r="B31" s="110"/>
      <c r="C31" s="110"/>
      <c r="D31" s="110"/>
      <c r="E31" s="111"/>
      <c r="F31" s="111"/>
      <c r="G31" s="29" t="s">
        <v>2</v>
      </c>
      <c r="H31" s="30"/>
      <c r="I31" s="132" t="s">
        <v>0</v>
      </c>
      <c r="J31" s="20">
        <v>200</v>
      </c>
      <c r="K31" s="46">
        <v>13000</v>
      </c>
      <c r="L31" s="46">
        <v>0</v>
      </c>
      <c r="M31" s="239">
        <f t="shared" si="0"/>
        <v>0</v>
      </c>
      <c r="N31" s="76"/>
    </row>
    <row r="32" spans="1:14" ht="49.5" customHeight="1" x14ac:dyDescent="0.25">
      <c r="A32" s="2"/>
      <c r="B32" s="110"/>
      <c r="C32" s="110"/>
      <c r="D32" s="110"/>
      <c r="E32" s="111"/>
      <c r="F32" s="111"/>
      <c r="G32" s="29" t="s">
        <v>529</v>
      </c>
      <c r="H32" s="30"/>
      <c r="I32" s="19" t="s">
        <v>530</v>
      </c>
      <c r="J32" s="20"/>
      <c r="K32" s="46">
        <f>SUM(K33)</f>
        <v>32455</v>
      </c>
      <c r="L32" s="46">
        <f>SUM(L33)</f>
        <v>0</v>
      </c>
      <c r="M32" s="239">
        <f t="shared" si="0"/>
        <v>0</v>
      </c>
      <c r="N32" s="76"/>
    </row>
    <row r="33" spans="1:14" ht="49.5" customHeight="1" x14ac:dyDescent="0.25">
      <c r="A33" s="2"/>
      <c r="B33" s="110"/>
      <c r="C33" s="110"/>
      <c r="D33" s="110"/>
      <c r="E33" s="111"/>
      <c r="F33" s="111"/>
      <c r="G33" s="30" t="s">
        <v>2</v>
      </c>
      <c r="H33" s="32"/>
      <c r="I33" s="246" t="s">
        <v>0</v>
      </c>
      <c r="J33" s="20">
        <v>200</v>
      </c>
      <c r="K33" s="46">
        <v>32455</v>
      </c>
      <c r="L33" s="46">
        <v>0</v>
      </c>
      <c r="M33" s="239">
        <f t="shared" si="0"/>
        <v>0</v>
      </c>
      <c r="N33" s="76"/>
    </row>
    <row r="34" spans="1:14" ht="96" customHeight="1" x14ac:dyDescent="0.25">
      <c r="A34" s="2"/>
      <c r="B34" s="110"/>
      <c r="C34" s="110"/>
      <c r="D34" s="110"/>
      <c r="E34" s="111"/>
      <c r="F34" s="111"/>
      <c r="G34" s="36" t="s">
        <v>299</v>
      </c>
      <c r="H34" s="36"/>
      <c r="I34" s="129" t="s">
        <v>300</v>
      </c>
      <c r="J34" s="43" t="s">
        <v>0</v>
      </c>
      <c r="K34" s="49">
        <f t="shared" ref="K34:L36" si="2">SUM(K35)</f>
        <v>20000</v>
      </c>
      <c r="L34" s="49">
        <f t="shared" si="2"/>
        <v>20000</v>
      </c>
      <c r="M34" s="238">
        <f t="shared" si="0"/>
        <v>100</v>
      </c>
      <c r="N34" s="76"/>
    </row>
    <row r="35" spans="1:14" ht="65.25" customHeight="1" x14ac:dyDescent="0.25">
      <c r="A35" s="2"/>
      <c r="B35" s="110"/>
      <c r="C35" s="110"/>
      <c r="D35" s="110"/>
      <c r="E35" s="111"/>
      <c r="F35" s="111"/>
      <c r="G35" s="36" t="s">
        <v>301</v>
      </c>
      <c r="H35" s="36"/>
      <c r="I35" s="129" t="s">
        <v>302</v>
      </c>
      <c r="J35" s="41"/>
      <c r="K35" s="49">
        <f t="shared" si="2"/>
        <v>20000</v>
      </c>
      <c r="L35" s="49">
        <f t="shared" si="2"/>
        <v>20000</v>
      </c>
      <c r="M35" s="239">
        <f t="shared" si="0"/>
        <v>100</v>
      </c>
      <c r="N35" s="76"/>
    </row>
    <row r="36" spans="1:14" ht="51" customHeight="1" x14ac:dyDescent="0.25">
      <c r="A36" s="2"/>
      <c r="B36" s="110"/>
      <c r="C36" s="110"/>
      <c r="D36" s="110"/>
      <c r="E36" s="111"/>
      <c r="F36" s="111"/>
      <c r="G36" s="28" t="s">
        <v>76</v>
      </c>
      <c r="H36" s="28"/>
      <c r="I36" s="131" t="s">
        <v>303</v>
      </c>
      <c r="J36" s="56"/>
      <c r="K36" s="46">
        <f t="shared" si="2"/>
        <v>20000</v>
      </c>
      <c r="L36" s="46">
        <f t="shared" si="2"/>
        <v>20000</v>
      </c>
      <c r="M36" s="239">
        <f t="shared" si="0"/>
        <v>100</v>
      </c>
      <c r="N36" s="76"/>
    </row>
    <row r="37" spans="1:14" ht="51" customHeight="1" x14ac:dyDescent="0.25">
      <c r="A37" s="2"/>
      <c r="B37" s="110"/>
      <c r="C37" s="110"/>
      <c r="D37" s="110"/>
      <c r="E37" s="111"/>
      <c r="F37" s="111"/>
      <c r="G37" s="30" t="s">
        <v>2</v>
      </c>
      <c r="H37" s="30"/>
      <c r="I37" s="132" t="s">
        <v>0</v>
      </c>
      <c r="J37" s="20">
        <v>200</v>
      </c>
      <c r="K37" s="46">
        <v>20000</v>
      </c>
      <c r="L37" s="46">
        <v>20000</v>
      </c>
      <c r="M37" s="238">
        <f t="shared" si="0"/>
        <v>100</v>
      </c>
      <c r="N37" s="76"/>
    </row>
    <row r="38" spans="1:14" ht="83.25" customHeight="1" x14ac:dyDescent="0.25">
      <c r="A38" s="2"/>
      <c r="B38" s="110"/>
      <c r="C38" s="110"/>
      <c r="D38" s="110"/>
      <c r="E38" s="111"/>
      <c r="F38" s="111"/>
      <c r="G38" s="83" t="s">
        <v>304</v>
      </c>
      <c r="H38" s="83"/>
      <c r="I38" s="129" t="s">
        <v>305</v>
      </c>
      <c r="J38" s="41"/>
      <c r="K38" s="49">
        <f t="shared" ref="K38:L40" si="3">SUM(K39)</f>
        <v>4133000</v>
      </c>
      <c r="L38" s="49">
        <f t="shared" si="3"/>
        <v>2722461</v>
      </c>
      <c r="M38" s="239">
        <f t="shared" si="0"/>
        <v>65.871304137430442</v>
      </c>
      <c r="N38" s="76"/>
    </row>
    <row r="39" spans="1:14" ht="64.5" customHeight="1" x14ac:dyDescent="0.25">
      <c r="A39" s="2"/>
      <c r="B39" s="110"/>
      <c r="C39" s="110"/>
      <c r="D39" s="110"/>
      <c r="E39" s="111"/>
      <c r="F39" s="111"/>
      <c r="G39" s="74" t="s">
        <v>292</v>
      </c>
      <c r="H39" s="74"/>
      <c r="I39" s="129" t="s">
        <v>306</v>
      </c>
      <c r="J39" s="41"/>
      <c r="K39" s="49">
        <f t="shared" si="3"/>
        <v>4133000</v>
      </c>
      <c r="L39" s="49">
        <f t="shared" si="3"/>
        <v>2722461</v>
      </c>
      <c r="M39" s="239">
        <f t="shared" si="0"/>
        <v>65.871304137430442</v>
      </c>
      <c r="N39" s="76"/>
    </row>
    <row r="40" spans="1:14" ht="96" customHeight="1" x14ac:dyDescent="0.25">
      <c r="A40" s="2"/>
      <c r="B40" s="110"/>
      <c r="C40" s="110"/>
      <c r="D40" s="110"/>
      <c r="E40" s="111"/>
      <c r="F40" s="111"/>
      <c r="G40" s="28" t="s">
        <v>75</v>
      </c>
      <c r="H40" s="28"/>
      <c r="I40" s="114" t="s">
        <v>307</v>
      </c>
      <c r="J40" s="43"/>
      <c r="K40" s="46">
        <f t="shared" si="3"/>
        <v>4133000</v>
      </c>
      <c r="L40" s="46">
        <f t="shared" si="3"/>
        <v>2722461</v>
      </c>
      <c r="M40" s="242">
        <f t="shared" si="0"/>
        <v>65.871304137430442</v>
      </c>
      <c r="N40" s="76"/>
    </row>
    <row r="41" spans="1:14" ht="20.25" customHeight="1" x14ac:dyDescent="0.25">
      <c r="A41" s="2"/>
      <c r="B41" s="110"/>
      <c r="C41" s="110"/>
      <c r="D41" s="110"/>
      <c r="E41" s="111"/>
      <c r="F41" s="111"/>
      <c r="G41" s="29" t="s">
        <v>1</v>
      </c>
      <c r="H41" s="29"/>
      <c r="I41" s="119" t="s">
        <v>0</v>
      </c>
      <c r="J41" s="20">
        <v>800</v>
      </c>
      <c r="K41" s="46">
        <v>4133000</v>
      </c>
      <c r="L41" s="46">
        <v>2722461</v>
      </c>
      <c r="M41" s="239">
        <f t="shared" si="0"/>
        <v>65.871304137430442</v>
      </c>
      <c r="N41" s="76"/>
    </row>
    <row r="42" spans="1:14" ht="66" customHeight="1" x14ac:dyDescent="0.25">
      <c r="A42" s="2"/>
      <c r="B42" s="110"/>
      <c r="C42" s="110"/>
      <c r="D42" s="110"/>
      <c r="E42" s="111"/>
      <c r="F42" s="111"/>
      <c r="G42" s="40" t="s">
        <v>77</v>
      </c>
      <c r="H42" s="40"/>
      <c r="I42" s="118" t="s">
        <v>308</v>
      </c>
      <c r="J42" s="44" t="s">
        <v>0</v>
      </c>
      <c r="K42" s="51">
        <f t="shared" ref="K42:L45" si="4">SUM(K43)</f>
        <v>20000</v>
      </c>
      <c r="L42" s="51">
        <f t="shared" si="4"/>
        <v>20000</v>
      </c>
      <c r="M42" s="237">
        <f t="shared" si="0"/>
        <v>100</v>
      </c>
      <c r="N42" s="76"/>
    </row>
    <row r="43" spans="1:14" ht="79.5" customHeight="1" x14ac:dyDescent="0.25">
      <c r="A43" s="2"/>
      <c r="B43" s="110"/>
      <c r="C43" s="110"/>
      <c r="D43" s="110"/>
      <c r="E43" s="111"/>
      <c r="F43" s="111"/>
      <c r="G43" s="83" t="s">
        <v>310</v>
      </c>
      <c r="H43" s="83"/>
      <c r="I43" s="134" t="s">
        <v>309</v>
      </c>
      <c r="J43" s="41" t="s">
        <v>0</v>
      </c>
      <c r="K43" s="49">
        <f t="shared" si="4"/>
        <v>20000</v>
      </c>
      <c r="L43" s="49">
        <f t="shared" si="4"/>
        <v>20000</v>
      </c>
      <c r="M43" s="238">
        <f t="shared" si="0"/>
        <v>100</v>
      </c>
      <c r="N43" s="76"/>
    </row>
    <row r="44" spans="1:14" ht="36.75" customHeight="1" x14ac:dyDescent="0.25">
      <c r="A44" s="2"/>
      <c r="B44" s="110"/>
      <c r="C44" s="110"/>
      <c r="D44" s="110"/>
      <c r="E44" s="111"/>
      <c r="F44" s="111"/>
      <c r="G44" s="74" t="s">
        <v>311</v>
      </c>
      <c r="H44" s="74"/>
      <c r="I44" s="124" t="s">
        <v>312</v>
      </c>
      <c r="J44" s="41"/>
      <c r="K44" s="49">
        <f t="shared" si="4"/>
        <v>20000</v>
      </c>
      <c r="L44" s="49">
        <f t="shared" si="4"/>
        <v>20000</v>
      </c>
      <c r="M44" s="238">
        <f t="shared" si="0"/>
        <v>100</v>
      </c>
      <c r="N44" s="76"/>
    </row>
    <row r="45" spans="1:14" ht="34.5" customHeight="1" x14ac:dyDescent="0.25">
      <c r="A45" s="2"/>
      <c r="B45" s="110"/>
      <c r="C45" s="110"/>
      <c r="D45" s="110"/>
      <c r="E45" s="111"/>
      <c r="F45" s="111"/>
      <c r="G45" s="34" t="s">
        <v>487</v>
      </c>
      <c r="H45" s="114"/>
      <c r="I45" s="135" t="s">
        <v>313</v>
      </c>
      <c r="J45" s="20" t="s">
        <v>0</v>
      </c>
      <c r="K45" s="46">
        <f t="shared" si="4"/>
        <v>20000</v>
      </c>
      <c r="L45" s="46">
        <f t="shared" si="4"/>
        <v>20000</v>
      </c>
      <c r="M45" s="239">
        <f t="shared" si="0"/>
        <v>100</v>
      </c>
      <c r="N45" s="76"/>
    </row>
    <row r="46" spans="1:14" ht="49.5" customHeight="1" x14ac:dyDescent="0.25">
      <c r="A46" s="2"/>
      <c r="B46" s="110"/>
      <c r="C46" s="110"/>
      <c r="D46" s="110"/>
      <c r="E46" s="111"/>
      <c r="F46" s="111"/>
      <c r="G46" s="31" t="s">
        <v>2</v>
      </c>
      <c r="H46" s="30"/>
      <c r="I46" s="119" t="s">
        <v>0</v>
      </c>
      <c r="J46" s="42">
        <v>200</v>
      </c>
      <c r="K46" s="46">
        <v>20000</v>
      </c>
      <c r="L46" s="46">
        <v>20000</v>
      </c>
      <c r="M46" s="239">
        <f t="shared" si="0"/>
        <v>100</v>
      </c>
      <c r="N46" s="76"/>
    </row>
    <row r="47" spans="1:14" ht="66" customHeight="1" x14ac:dyDescent="0.25">
      <c r="A47" s="2"/>
      <c r="B47" s="110"/>
      <c r="C47" s="110"/>
      <c r="D47" s="110"/>
      <c r="E47" s="111"/>
      <c r="F47" s="111"/>
      <c r="G47" s="40" t="s">
        <v>78</v>
      </c>
      <c r="H47" s="115"/>
      <c r="I47" s="136" t="s">
        <v>314</v>
      </c>
      <c r="J47" s="44" t="s">
        <v>0</v>
      </c>
      <c r="K47" s="51">
        <f>SUM(K48)</f>
        <v>770000</v>
      </c>
      <c r="L47" s="51">
        <f>SUM(L48)</f>
        <v>564000</v>
      </c>
      <c r="M47" s="237">
        <f t="shared" si="0"/>
        <v>73.246753246753244</v>
      </c>
      <c r="N47" s="76"/>
    </row>
    <row r="48" spans="1:14" ht="92.25" customHeight="1" x14ac:dyDescent="0.25">
      <c r="A48" s="2"/>
      <c r="B48" s="110"/>
      <c r="C48" s="110"/>
      <c r="D48" s="110"/>
      <c r="E48" s="111"/>
      <c r="F48" s="111"/>
      <c r="G48" s="36" t="s">
        <v>79</v>
      </c>
      <c r="H48" s="36"/>
      <c r="I48" s="124" t="s">
        <v>316</v>
      </c>
      <c r="J48" s="41" t="s">
        <v>0</v>
      </c>
      <c r="K48" s="45">
        <f>SUM(K50)</f>
        <v>770000</v>
      </c>
      <c r="L48" s="45">
        <f>SUM(L50)</f>
        <v>564000</v>
      </c>
      <c r="M48" s="239">
        <f t="shared" si="0"/>
        <v>73.246753246753244</v>
      </c>
      <c r="N48" s="76"/>
    </row>
    <row r="49" spans="1:14" ht="52.5" customHeight="1" x14ac:dyDescent="0.25">
      <c r="A49" s="2"/>
      <c r="B49" s="110"/>
      <c r="C49" s="110"/>
      <c r="D49" s="110"/>
      <c r="E49" s="111"/>
      <c r="F49" s="111"/>
      <c r="G49" s="74" t="s">
        <v>317</v>
      </c>
      <c r="H49" s="74"/>
      <c r="I49" s="137" t="s">
        <v>318</v>
      </c>
      <c r="J49" s="41"/>
      <c r="K49" s="49">
        <f>SUM(K50)</f>
        <v>770000</v>
      </c>
      <c r="L49" s="49">
        <f>SUM(L50)</f>
        <v>564000</v>
      </c>
      <c r="M49" s="239">
        <f t="shared" si="0"/>
        <v>73.246753246753244</v>
      </c>
      <c r="N49" s="76"/>
    </row>
    <row r="50" spans="1:14" ht="42" customHeight="1" x14ac:dyDescent="0.25">
      <c r="A50" s="2"/>
      <c r="B50" s="110"/>
      <c r="C50" s="110"/>
      <c r="D50" s="110"/>
      <c r="E50" s="111"/>
      <c r="F50" s="111"/>
      <c r="G50" s="34" t="s">
        <v>319</v>
      </c>
      <c r="H50" s="85"/>
      <c r="I50" s="135" t="s">
        <v>320</v>
      </c>
      <c r="J50" s="20" t="s">
        <v>0</v>
      </c>
      <c r="K50" s="46">
        <f>SUM(K51)</f>
        <v>770000</v>
      </c>
      <c r="L50" s="46">
        <f>SUM(L51)</f>
        <v>564000</v>
      </c>
      <c r="M50" s="238">
        <f t="shared" si="0"/>
        <v>73.246753246753244</v>
      </c>
      <c r="N50" s="76"/>
    </row>
    <row r="51" spans="1:14" ht="66.75" customHeight="1" x14ac:dyDescent="0.25">
      <c r="A51" s="2"/>
      <c r="B51" s="110"/>
      <c r="C51" s="110"/>
      <c r="D51" s="110"/>
      <c r="E51" s="111"/>
      <c r="F51" s="111"/>
      <c r="G51" s="30" t="s">
        <v>4</v>
      </c>
      <c r="H51" s="30"/>
      <c r="I51" s="119" t="s">
        <v>0</v>
      </c>
      <c r="J51" s="20">
        <v>600</v>
      </c>
      <c r="K51" s="46">
        <v>770000</v>
      </c>
      <c r="L51" s="46">
        <v>564000</v>
      </c>
      <c r="M51" s="239">
        <f t="shared" si="0"/>
        <v>73.246753246753244</v>
      </c>
      <c r="N51" s="76"/>
    </row>
    <row r="52" spans="1:14" ht="83.25" customHeight="1" x14ac:dyDescent="0.25">
      <c r="A52" s="2"/>
      <c r="B52" s="110"/>
      <c r="C52" s="110"/>
      <c r="D52" s="110"/>
      <c r="E52" s="111"/>
      <c r="F52" s="111"/>
      <c r="G52" s="40" t="s">
        <v>80</v>
      </c>
      <c r="H52" s="115"/>
      <c r="I52" s="127" t="s">
        <v>321</v>
      </c>
      <c r="J52" s="44" t="s">
        <v>0</v>
      </c>
      <c r="K52" s="51">
        <f>SUM(K53)</f>
        <v>8200000</v>
      </c>
      <c r="L52" s="51">
        <f>SUM(L53)</f>
        <v>6065260</v>
      </c>
      <c r="M52" s="237">
        <f t="shared" si="0"/>
        <v>73.966585365853661</v>
      </c>
      <c r="N52" s="76"/>
    </row>
    <row r="53" spans="1:14" ht="109.5" customHeight="1" x14ac:dyDescent="0.25">
      <c r="A53" s="2"/>
      <c r="B53" s="110"/>
      <c r="C53" s="110"/>
      <c r="D53" s="110"/>
      <c r="E53" s="111"/>
      <c r="F53" s="111"/>
      <c r="G53" s="36" t="s">
        <v>330</v>
      </c>
      <c r="H53" s="36"/>
      <c r="I53" s="128" t="s">
        <v>331</v>
      </c>
      <c r="J53" s="43" t="s">
        <v>0</v>
      </c>
      <c r="K53" s="49">
        <f>SUM(K54)</f>
        <v>8200000</v>
      </c>
      <c r="L53" s="49">
        <f>SUM(L54)</f>
        <v>6065260</v>
      </c>
      <c r="M53" s="239">
        <f t="shared" si="0"/>
        <v>73.966585365853661</v>
      </c>
      <c r="N53" s="76"/>
    </row>
    <row r="54" spans="1:14" ht="80.25" customHeight="1" x14ac:dyDescent="0.25">
      <c r="A54" s="2"/>
      <c r="B54" s="110"/>
      <c r="C54" s="110"/>
      <c r="D54" s="110"/>
      <c r="E54" s="111"/>
      <c r="F54" s="111"/>
      <c r="G54" s="36" t="s">
        <v>332</v>
      </c>
      <c r="H54" s="36"/>
      <c r="I54" s="128" t="s">
        <v>333</v>
      </c>
      <c r="J54" s="43"/>
      <c r="K54" s="49">
        <f>SUM(K55+K57)</f>
        <v>8200000</v>
      </c>
      <c r="L54" s="49">
        <f>SUM(L55+L57)</f>
        <v>6065260</v>
      </c>
      <c r="M54" s="239">
        <f t="shared" si="0"/>
        <v>73.966585365853661</v>
      </c>
      <c r="N54" s="76"/>
    </row>
    <row r="55" spans="1:14" ht="142.5" customHeight="1" x14ac:dyDescent="0.25">
      <c r="A55" s="2"/>
      <c r="B55" s="110"/>
      <c r="C55" s="110"/>
      <c r="D55" s="110"/>
      <c r="E55" s="111"/>
      <c r="F55" s="111"/>
      <c r="G55" s="28" t="s">
        <v>81</v>
      </c>
      <c r="H55" s="28"/>
      <c r="I55" s="37" t="s">
        <v>334</v>
      </c>
      <c r="J55" s="20" t="s">
        <v>0</v>
      </c>
      <c r="K55" s="46">
        <f>SUM(K56)</f>
        <v>7920000</v>
      </c>
      <c r="L55" s="46">
        <f>SUM(L56)</f>
        <v>5943800</v>
      </c>
      <c r="M55" s="239">
        <f t="shared" si="0"/>
        <v>75.047979797979792</v>
      </c>
      <c r="N55" s="76"/>
    </row>
    <row r="56" spans="1:14" ht="19.5" customHeight="1" x14ac:dyDescent="0.25">
      <c r="A56" s="2"/>
      <c r="B56" s="110"/>
      <c r="C56" s="110"/>
      <c r="D56" s="110"/>
      <c r="E56" s="111"/>
      <c r="F56" s="111"/>
      <c r="G56" s="30" t="s">
        <v>1</v>
      </c>
      <c r="H56" s="30"/>
      <c r="I56" s="119" t="s">
        <v>0</v>
      </c>
      <c r="J56" s="20">
        <v>800</v>
      </c>
      <c r="K56" s="46">
        <v>7920000</v>
      </c>
      <c r="L56" s="46">
        <v>5943800</v>
      </c>
      <c r="M56" s="240">
        <f t="shared" si="0"/>
        <v>75.047979797979792</v>
      </c>
      <c r="N56" s="76"/>
    </row>
    <row r="57" spans="1:14" ht="97.5" customHeight="1" x14ac:dyDescent="0.25">
      <c r="A57" s="2"/>
      <c r="B57" s="110"/>
      <c r="C57" s="110"/>
      <c r="D57" s="110"/>
      <c r="E57" s="111"/>
      <c r="F57" s="111"/>
      <c r="G57" s="30" t="s">
        <v>48</v>
      </c>
      <c r="H57" s="30"/>
      <c r="I57" s="114" t="s">
        <v>335</v>
      </c>
      <c r="J57" s="20" t="s">
        <v>0</v>
      </c>
      <c r="K57" s="49">
        <f>SUM(K58)</f>
        <v>280000</v>
      </c>
      <c r="L57" s="49">
        <f>SUM(L58)</f>
        <v>121460</v>
      </c>
      <c r="M57" s="239">
        <f t="shared" si="0"/>
        <v>43.378571428571426</v>
      </c>
      <c r="N57" s="76"/>
    </row>
    <row r="58" spans="1:14" ht="19.5" customHeight="1" x14ac:dyDescent="0.25">
      <c r="A58" s="2"/>
      <c r="B58" s="110"/>
      <c r="C58" s="110"/>
      <c r="D58" s="110"/>
      <c r="E58" s="111"/>
      <c r="F58" s="111"/>
      <c r="G58" s="30" t="s">
        <v>1</v>
      </c>
      <c r="H58" s="30"/>
      <c r="I58" s="119" t="s">
        <v>0</v>
      </c>
      <c r="J58" s="20">
        <v>800</v>
      </c>
      <c r="K58" s="46">
        <v>280000</v>
      </c>
      <c r="L58" s="46">
        <v>121460</v>
      </c>
      <c r="M58" s="240">
        <f t="shared" si="0"/>
        <v>43.378571428571426</v>
      </c>
      <c r="N58" s="76"/>
    </row>
    <row r="59" spans="1:14" ht="63.75" customHeight="1" x14ac:dyDescent="0.25">
      <c r="A59" s="2"/>
      <c r="B59" s="110"/>
      <c r="C59" s="110"/>
      <c r="D59" s="110"/>
      <c r="E59" s="111"/>
      <c r="F59" s="111"/>
      <c r="G59" s="40" t="s">
        <v>83</v>
      </c>
      <c r="H59" s="40"/>
      <c r="I59" s="118" t="s">
        <v>336</v>
      </c>
      <c r="J59" s="44" t="s">
        <v>0</v>
      </c>
      <c r="K59" s="51">
        <f>SUM(K60+K71)</f>
        <v>1794239</v>
      </c>
      <c r="L59" s="51">
        <f>SUM(L60+L71)</f>
        <v>1313758</v>
      </c>
      <c r="M59" s="237">
        <f t="shared" si="0"/>
        <v>73.220903123831334</v>
      </c>
      <c r="N59" s="76"/>
    </row>
    <row r="60" spans="1:14" ht="113.25" customHeight="1" x14ac:dyDescent="0.25">
      <c r="A60" s="2"/>
      <c r="B60" s="110"/>
      <c r="C60" s="110"/>
      <c r="D60" s="110"/>
      <c r="E60" s="111"/>
      <c r="F60" s="111"/>
      <c r="G60" s="94" t="s">
        <v>115</v>
      </c>
      <c r="H60" s="94"/>
      <c r="I60" s="124" t="s">
        <v>337</v>
      </c>
      <c r="J60" s="41" t="s">
        <v>0</v>
      </c>
      <c r="K60" s="49">
        <f>SUM(K61+K66)</f>
        <v>1518889</v>
      </c>
      <c r="L60" s="49">
        <f>SUM(L61+L66)</f>
        <v>1288977</v>
      </c>
      <c r="M60" s="238">
        <f t="shared" si="0"/>
        <v>84.863146681554738</v>
      </c>
      <c r="N60" s="76"/>
    </row>
    <row r="61" spans="1:14" ht="80.25" customHeight="1" x14ac:dyDescent="0.25">
      <c r="A61" s="2"/>
      <c r="B61" s="110"/>
      <c r="C61" s="110"/>
      <c r="D61" s="110"/>
      <c r="E61" s="111"/>
      <c r="F61" s="111"/>
      <c r="G61" s="92" t="s">
        <v>413</v>
      </c>
      <c r="H61" s="92"/>
      <c r="I61" s="137" t="s">
        <v>338</v>
      </c>
      <c r="J61" s="41"/>
      <c r="K61" s="49">
        <f>SUM(K62+K64)</f>
        <v>1011189</v>
      </c>
      <c r="L61" s="49">
        <f>SUM(L62+L64)</f>
        <v>788977</v>
      </c>
      <c r="M61" s="239">
        <f t="shared" si="0"/>
        <v>78.024681834948765</v>
      </c>
      <c r="N61" s="76"/>
    </row>
    <row r="62" spans="1:14" ht="65.25" customHeight="1" x14ac:dyDescent="0.25">
      <c r="A62" s="2"/>
      <c r="B62" s="110"/>
      <c r="C62" s="110"/>
      <c r="D62" s="110"/>
      <c r="E62" s="111"/>
      <c r="F62" s="111"/>
      <c r="G62" s="29" t="s">
        <v>84</v>
      </c>
      <c r="H62" s="29"/>
      <c r="I62" s="125" t="s">
        <v>339</v>
      </c>
      <c r="J62" s="20" t="s">
        <v>0</v>
      </c>
      <c r="K62" s="46">
        <f>SUM(K63)</f>
        <v>190000</v>
      </c>
      <c r="L62" s="46">
        <f>SUM(L63)</f>
        <v>100000</v>
      </c>
      <c r="M62" s="239">
        <f t="shared" si="0"/>
        <v>52.631578947368418</v>
      </c>
      <c r="N62" s="76"/>
    </row>
    <row r="63" spans="1:14" ht="33" customHeight="1" x14ac:dyDescent="0.25">
      <c r="A63" s="2"/>
      <c r="B63" s="110"/>
      <c r="C63" s="110"/>
      <c r="D63" s="110"/>
      <c r="E63" s="111"/>
      <c r="F63" s="111"/>
      <c r="G63" s="30" t="s">
        <v>2</v>
      </c>
      <c r="H63" s="30"/>
      <c r="I63" s="119" t="s">
        <v>0</v>
      </c>
      <c r="J63" s="42">
        <v>200</v>
      </c>
      <c r="K63" s="47">
        <v>190000</v>
      </c>
      <c r="L63" s="47">
        <v>100000</v>
      </c>
      <c r="M63" s="237">
        <f t="shared" si="0"/>
        <v>52.631578947368418</v>
      </c>
      <c r="N63" s="76"/>
    </row>
    <row r="64" spans="1:14" ht="50.25" customHeight="1" x14ac:dyDescent="0.25">
      <c r="A64" s="2"/>
      <c r="B64" s="110"/>
      <c r="C64" s="110"/>
      <c r="D64" s="110"/>
      <c r="E64" s="111"/>
      <c r="F64" s="111"/>
      <c r="G64" s="102" t="s">
        <v>392</v>
      </c>
      <c r="H64" s="102"/>
      <c r="I64" s="138" t="s">
        <v>387</v>
      </c>
      <c r="J64" s="42"/>
      <c r="K64" s="46">
        <f>SUM(K65)</f>
        <v>821189</v>
      </c>
      <c r="L64" s="46">
        <f>SUM(L65)</f>
        <v>688977</v>
      </c>
      <c r="M64" s="239">
        <f t="shared" si="0"/>
        <v>83.899930466676977</v>
      </c>
      <c r="N64" s="76"/>
    </row>
    <row r="65" spans="1:14" ht="54.75" customHeight="1" x14ac:dyDescent="0.25">
      <c r="A65" s="2"/>
      <c r="B65" s="110"/>
      <c r="C65" s="110"/>
      <c r="D65" s="110"/>
      <c r="E65" s="111"/>
      <c r="F65" s="111"/>
      <c r="G65" s="32" t="s">
        <v>2</v>
      </c>
      <c r="H65" s="32"/>
      <c r="I65" s="119" t="s">
        <v>0</v>
      </c>
      <c r="J65" s="42">
        <v>200</v>
      </c>
      <c r="K65" s="47">
        <v>821189</v>
      </c>
      <c r="L65" s="47">
        <v>688977</v>
      </c>
      <c r="M65" s="239">
        <f t="shared" si="0"/>
        <v>83.899930466676977</v>
      </c>
      <c r="N65" s="76"/>
    </row>
    <row r="66" spans="1:14" ht="66.75" customHeight="1" x14ac:dyDescent="0.25">
      <c r="A66" s="2"/>
      <c r="B66" s="110"/>
      <c r="C66" s="110"/>
      <c r="D66" s="110"/>
      <c r="E66" s="111"/>
      <c r="F66" s="111"/>
      <c r="G66" s="36" t="s">
        <v>340</v>
      </c>
      <c r="H66" s="36"/>
      <c r="I66" s="137" t="s">
        <v>341</v>
      </c>
      <c r="J66" s="43"/>
      <c r="K66" s="49">
        <f>SUM(K67+K69)</f>
        <v>507700</v>
      </c>
      <c r="L66" s="49">
        <f>SUM(L67+L69)</f>
        <v>500000</v>
      </c>
      <c r="M66" s="239">
        <f t="shared" si="0"/>
        <v>98.483356312783144</v>
      </c>
      <c r="N66" s="76"/>
    </row>
    <row r="67" spans="1:14" ht="81.75" customHeight="1" x14ac:dyDescent="0.25">
      <c r="A67" s="2"/>
      <c r="B67" s="110"/>
      <c r="C67" s="110"/>
      <c r="D67" s="110"/>
      <c r="E67" s="111"/>
      <c r="F67" s="111"/>
      <c r="G67" s="36" t="s">
        <v>420</v>
      </c>
      <c r="H67" s="36"/>
      <c r="I67" s="173" t="s">
        <v>421</v>
      </c>
      <c r="J67" s="59"/>
      <c r="K67" s="46">
        <f>SUM(K68)</f>
        <v>500000</v>
      </c>
      <c r="L67" s="46">
        <f>SUM(L68)</f>
        <v>500000</v>
      </c>
      <c r="M67" s="239">
        <f t="shared" si="0"/>
        <v>100</v>
      </c>
      <c r="N67" s="76"/>
    </row>
    <row r="68" spans="1:14" ht="48.75" customHeight="1" x14ac:dyDescent="0.25">
      <c r="A68" s="2"/>
      <c r="B68" s="110"/>
      <c r="C68" s="110"/>
      <c r="D68" s="110"/>
      <c r="E68" s="111"/>
      <c r="F68" s="111"/>
      <c r="G68" s="32" t="s">
        <v>2</v>
      </c>
      <c r="H68" s="36"/>
      <c r="I68" s="137"/>
      <c r="J68" s="42">
        <v>200</v>
      </c>
      <c r="K68" s="46">
        <v>500000</v>
      </c>
      <c r="L68" s="46">
        <v>500000</v>
      </c>
      <c r="M68" s="237">
        <f t="shared" si="0"/>
        <v>100</v>
      </c>
      <c r="N68" s="76"/>
    </row>
    <row r="69" spans="1:14" ht="82.5" customHeight="1" x14ac:dyDescent="0.25">
      <c r="A69" s="2"/>
      <c r="B69" s="110"/>
      <c r="C69" s="110"/>
      <c r="D69" s="110"/>
      <c r="E69" s="111"/>
      <c r="F69" s="111"/>
      <c r="G69" s="28" t="s">
        <v>342</v>
      </c>
      <c r="H69" s="28"/>
      <c r="I69" s="139" t="s">
        <v>343</v>
      </c>
      <c r="J69" s="20"/>
      <c r="K69" s="46">
        <f>SUM(K70)</f>
        <v>7700</v>
      </c>
      <c r="L69" s="46">
        <f>SUM(L70)</f>
        <v>0</v>
      </c>
      <c r="M69" s="239">
        <f t="shared" si="0"/>
        <v>0</v>
      </c>
      <c r="N69" s="76"/>
    </row>
    <row r="70" spans="1:14" ht="51.75" customHeight="1" x14ac:dyDescent="0.25">
      <c r="A70" s="2"/>
      <c r="B70" s="110"/>
      <c r="C70" s="110"/>
      <c r="D70" s="110"/>
      <c r="E70" s="111"/>
      <c r="F70" s="111"/>
      <c r="G70" s="30" t="s">
        <v>2</v>
      </c>
      <c r="H70" s="30"/>
      <c r="I70" s="119" t="s">
        <v>0</v>
      </c>
      <c r="J70" s="20">
        <v>200</v>
      </c>
      <c r="K70" s="47">
        <v>7700</v>
      </c>
      <c r="L70" s="47">
        <v>0</v>
      </c>
      <c r="M70" s="239">
        <f t="shared" si="0"/>
        <v>0</v>
      </c>
      <c r="N70" s="76"/>
    </row>
    <row r="71" spans="1:14" ht="82.5" customHeight="1" x14ac:dyDescent="0.25">
      <c r="A71" s="2"/>
      <c r="B71" s="110"/>
      <c r="C71" s="110"/>
      <c r="D71" s="110"/>
      <c r="E71" s="111"/>
      <c r="F71" s="111"/>
      <c r="G71" s="33" t="s">
        <v>488</v>
      </c>
      <c r="H71" s="33"/>
      <c r="I71" s="140" t="s">
        <v>386</v>
      </c>
      <c r="J71" s="59"/>
      <c r="K71" s="49">
        <f t="shared" ref="K71:L73" si="5">SUM(K72)</f>
        <v>275350</v>
      </c>
      <c r="L71" s="49">
        <f t="shared" si="5"/>
        <v>24781</v>
      </c>
      <c r="M71" s="241">
        <f t="shared" si="0"/>
        <v>8.9998184129289989</v>
      </c>
      <c r="N71" s="76"/>
    </row>
    <row r="72" spans="1:14" ht="35.25" customHeight="1" x14ac:dyDescent="0.25">
      <c r="A72" s="2"/>
      <c r="B72" s="110"/>
      <c r="C72" s="110"/>
      <c r="D72" s="110"/>
      <c r="E72" s="111"/>
      <c r="F72" s="111"/>
      <c r="G72" s="33" t="s">
        <v>390</v>
      </c>
      <c r="H72" s="33"/>
      <c r="I72" s="140" t="s">
        <v>391</v>
      </c>
      <c r="J72" s="59"/>
      <c r="K72" s="49">
        <f t="shared" si="5"/>
        <v>275350</v>
      </c>
      <c r="L72" s="49">
        <f t="shared" si="5"/>
        <v>24781</v>
      </c>
      <c r="M72" s="239">
        <f t="shared" si="0"/>
        <v>8.9998184129289989</v>
      </c>
      <c r="N72" s="76"/>
    </row>
    <row r="73" spans="1:14" ht="83.25" customHeight="1" x14ac:dyDescent="0.25">
      <c r="A73" s="2"/>
      <c r="B73" s="110"/>
      <c r="C73" s="110"/>
      <c r="D73" s="110"/>
      <c r="E73" s="111"/>
      <c r="F73" s="111"/>
      <c r="G73" s="31" t="s">
        <v>385</v>
      </c>
      <c r="H73" s="31"/>
      <c r="I73" s="141" t="s">
        <v>415</v>
      </c>
      <c r="J73" s="42"/>
      <c r="K73" s="46">
        <f t="shared" si="5"/>
        <v>275350</v>
      </c>
      <c r="L73" s="46">
        <f t="shared" si="5"/>
        <v>24781</v>
      </c>
      <c r="M73" s="239">
        <f t="shared" si="0"/>
        <v>8.9998184129289989</v>
      </c>
      <c r="N73" s="76"/>
    </row>
    <row r="74" spans="1:14" ht="50.25" customHeight="1" x14ac:dyDescent="0.25">
      <c r="A74" s="2"/>
      <c r="B74" s="110"/>
      <c r="C74" s="110"/>
      <c r="D74" s="110"/>
      <c r="E74" s="111"/>
      <c r="F74" s="111"/>
      <c r="G74" s="30" t="s">
        <v>2</v>
      </c>
      <c r="H74" s="30"/>
      <c r="I74" s="133" t="s">
        <v>0</v>
      </c>
      <c r="J74" s="42">
        <v>200</v>
      </c>
      <c r="K74" s="47">
        <v>275350</v>
      </c>
      <c r="L74" s="47">
        <v>24781</v>
      </c>
      <c r="M74" s="239">
        <f t="shared" si="0"/>
        <v>8.9998184129289989</v>
      </c>
      <c r="N74" s="76"/>
    </row>
    <row r="75" spans="1:14" ht="21.75" customHeight="1" x14ac:dyDescent="0.25">
      <c r="A75" s="2"/>
      <c r="B75" s="110"/>
      <c r="C75" s="110"/>
      <c r="D75" s="110"/>
      <c r="E75" s="111"/>
      <c r="F75" s="111"/>
      <c r="G75" s="40" t="s">
        <v>9</v>
      </c>
      <c r="H75" s="40"/>
      <c r="I75" s="142" t="s">
        <v>365</v>
      </c>
      <c r="J75" s="44" t="s">
        <v>0</v>
      </c>
      <c r="K75" s="51">
        <f>SUM(K76)</f>
        <v>21496077</v>
      </c>
      <c r="L75" s="51">
        <f>SUM(L76)</f>
        <v>15500008</v>
      </c>
      <c r="M75" s="237">
        <f t="shared" si="0"/>
        <v>72.106217334446654</v>
      </c>
      <c r="N75" s="76"/>
    </row>
    <row r="76" spans="1:14" ht="18" customHeight="1" x14ac:dyDescent="0.25">
      <c r="A76" s="2"/>
      <c r="B76" s="110"/>
      <c r="C76" s="110"/>
      <c r="D76" s="110"/>
      <c r="E76" s="111"/>
      <c r="F76" s="111"/>
      <c r="G76" s="122" t="s">
        <v>9</v>
      </c>
      <c r="H76" s="94"/>
      <c r="I76" s="143" t="s">
        <v>365</v>
      </c>
      <c r="J76" s="41" t="s">
        <v>0</v>
      </c>
      <c r="K76" s="49">
        <f>SUM(K79+K83+K85+K89+K91+K95+K100+K103+K77+K93+K98)</f>
        <v>21496077</v>
      </c>
      <c r="L76" s="49">
        <f>SUM(L79+L83+L85+L89+L91+L95+L100+L103+L77+L93+L98)</f>
        <v>15500008</v>
      </c>
      <c r="M76" s="238">
        <f t="shared" si="0"/>
        <v>72.106217334446654</v>
      </c>
      <c r="N76" s="76"/>
    </row>
    <row r="77" spans="1:14" ht="31.5" customHeight="1" x14ac:dyDescent="0.25">
      <c r="A77" s="2"/>
      <c r="B77" s="110"/>
      <c r="C77" s="110"/>
      <c r="D77" s="110"/>
      <c r="E77" s="111"/>
      <c r="F77" s="111"/>
      <c r="G77" s="30" t="s">
        <v>116</v>
      </c>
      <c r="H77" s="30"/>
      <c r="I77" s="37" t="s">
        <v>366</v>
      </c>
      <c r="J77" s="41"/>
      <c r="K77" s="46">
        <f>SUM(K78)</f>
        <v>30000</v>
      </c>
      <c r="L77" s="46">
        <f>SUM(L78)</f>
        <v>30000</v>
      </c>
      <c r="M77" s="239">
        <f t="shared" ref="M77:M143" si="6">L77/K77%</f>
        <v>100</v>
      </c>
      <c r="N77" s="76"/>
    </row>
    <row r="78" spans="1:14" ht="18" customHeight="1" x14ac:dyDescent="0.25">
      <c r="A78" s="2"/>
      <c r="B78" s="110"/>
      <c r="C78" s="110"/>
      <c r="D78" s="110"/>
      <c r="E78" s="111"/>
      <c r="F78" s="111"/>
      <c r="G78" s="31" t="s">
        <v>1</v>
      </c>
      <c r="H78" s="30"/>
      <c r="I78" s="119" t="s">
        <v>0</v>
      </c>
      <c r="J78" s="20">
        <v>800</v>
      </c>
      <c r="K78" s="48">
        <v>30000</v>
      </c>
      <c r="L78" s="48">
        <v>30000</v>
      </c>
      <c r="M78" s="239">
        <f t="shared" si="6"/>
        <v>100</v>
      </c>
      <c r="N78" s="76"/>
    </row>
    <row r="79" spans="1:14" ht="35.25" customHeight="1" x14ac:dyDescent="0.25">
      <c r="A79" s="2"/>
      <c r="B79" s="110"/>
      <c r="C79" s="110"/>
      <c r="D79" s="110"/>
      <c r="E79" s="111"/>
      <c r="F79" s="111"/>
      <c r="G79" s="28" t="s">
        <v>94</v>
      </c>
      <c r="H79" s="28"/>
      <c r="I79" s="204" t="s">
        <v>367</v>
      </c>
      <c r="J79" s="43"/>
      <c r="K79" s="46">
        <f>SUM(K80:K82)</f>
        <v>663500</v>
      </c>
      <c r="L79" s="46">
        <f>SUM(L80:L82)</f>
        <v>327264</v>
      </c>
      <c r="M79" s="239">
        <f t="shared" si="6"/>
        <v>49.323888470233612</v>
      </c>
      <c r="N79" s="76"/>
    </row>
    <row r="80" spans="1:14" ht="48.75" customHeight="1" x14ac:dyDescent="0.25">
      <c r="A80" s="2"/>
      <c r="B80" s="110"/>
      <c r="C80" s="110"/>
      <c r="D80" s="110"/>
      <c r="E80" s="111"/>
      <c r="F80" s="111"/>
      <c r="G80" s="30" t="s">
        <v>2</v>
      </c>
      <c r="H80" s="28"/>
      <c r="I80" s="19" t="s">
        <v>0</v>
      </c>
      <c r="J80" s="20">
        <v>200</v>
      </c>
      <c r="K80" s="46">
        <v>288070</v>
      </c>
      <c r="L80" s="46">
        <v>288070</v>
      </c>
      <c r="M80" s="239">
        <f t="shared" si="6"/>
        <v>100</v>
      </c>
      <c r="N80" s="76"/>
    </row>
    <row r="81" spans="1:14" ht="35.25" customHeight="1" x14ac:dyDescent="0.25">
      <c r="A81" s="2"/>
      <c r="B81" s="110"/>
      <c r="C81" s="110"/>
      <c r="D81" s="110"/>
      <c r="E81" s="111"/>
      <c r="F81" s="111"/>
      <c r="G81" s="31" t="s">
        <v>5</v>
      </c>
      <c r="H81" s="95"/>
      <c r="I81" s="180"/>
      <c r="J81" s="42">
        <v>300</v>
      </c>
      <c r="K81" s="46">
        <v>39194</v>
      </c>
      <c r="L81" s="46">
        <v>39194</v>
      </c>
      <c r="M81" s="239">
        <f t="shared" si="6"/>
        <v>100</v>
      </c>
      <c r="N81" s="76"/>
    </row>
    <row r="82" spans="1:14" ht="15.75" customHeight="1" x14ac:dyDescent="0.25">
      <c r="A82" s="2"/>
      <c r="B82" s="110"/>
      <c r="C82" s="110"/>
      <c r="D82" s="110"/>
      <c r="E82" s="111"/>
      <c r="F82" s="111"/>
      <c r="G82" s="31" t="s">
        <v>1</v>
      </c>
      <c r="H82" s="30"/>
      <c r="I82" s="19" t="s">
        <v>0</v>
      </c>
      <c r="J82" s="20">
        <v>800</v>
      </c>
      <c r="K82" s="46">
        <v>336236</v>
      </c>
      <c r="L82" s="46">
        <v>0</v>
      </c>
      <c r="M82" s="239">
        <f t="shared" si="6"/>
        <v>0</v>
      </c>
      <c r="N82" s="76"/>
    </row>
    <row r="83" spans="1:14" ht="19.5" customHeight="1" x14ac:dyDescent="0.25">
      <c r="A83" s="2"/>
      <c r="B83" s="110"/>
      <c r="C83" s="110"/>
      <c r="D83" s="110"/>
      <c r="E83" s="111"/>
      <c r="F83" s="111"/>
      <c r="G83" s="28" t="s">
        <v>92</v>
      </c>
      <c r="H83" s="28"/>
      <c r="I83" s="114" t="s">
        <v>368</v>
      </c>
      <c r="J83" s="43"/>
      <c r="K83" s="46">
        <f>SUM(K84)</f>
        <v>1425000</v>
      </c>
      <c r="L83" s="46">
        <f>SUM(L84)</f>
        <v>1069320</v>
      </c>
      <c r="M83" s="239">
        <f t="shared" si="6"/>
        <v>75.040000000000006</v>
      </c>
      <c r="N83" s="76"/>
    </row>
    <row r="84" spans="1:14" ht="131.25" customHeight="1" x14ac:dyDescent="0.25">
      <c r="A84" s="2"/>
      <c r="B84" s="110"/>
      <c r="C84" s="110"/>
      <c r="D84" s="110"/>
      <c r="E84" s="111"/>
      <c r="F84" s="111"/>
      <c r="G84" s="32" t="s">
        <v>3</v>
      </c>
      <c r="H84" s="32"/>
      <c r="I84" s="119" t="s">
        <v>0</v>
      </c>
      <c r="J84" s="20">
        <v>100</v>
      </c>
      <c r="K84" s="46">
        <v>1425000</v>
      </c>
      <c r="L84" s="46">
        <v>1069320</v>
      </c>
      <c r="M84" s="239">
        <f t="shared" si="6"/>
        <v>75.040000000000006</v>
      </c>
      <c r="N84" s="76"/>
    </row>
    <row r="85" spans="1:14" ht="21" customHeight="1" x14ac:dyDescent="0.25">
      <c r="A85" s="2"/>
      <c r="B85" s="110"/>
      <c r="C85" s="110"/>
      <c r="D85" s="110"/>
      <c r="E85" s="111"/>
      <c r="F85" s="111"/>
      <c r="G85" s="28" t="s">
        <v>7</v>
      </c>
      <c r="H85" s="28"/>
      <c r="I85" s="37" t="s">
        <v>369</v>
      </c>
      <c r="J85" s="43"/>
      <c r="K85" s="46">
        <f>SUM(K86:K88)</f>
        <v>15589148</v>
      </c>
      <c r="L85" s="46">
        <f>SUM(L86:L88)</f>
        <v>11445534</v>
      </c>
      <c r="M85" s="239">
        <f t="shared" si="6"/>
        <v>73.419881574028281</v>
      </c>
      <c r="N85" s="76"/>
    </row>
    <row r="86" spans="1:14" ht="132" customHeight="1" x14ac:dyDescent="0.25">
      <c r="A86" s="2"/>
      <c r="B86" s="110"/>
      <c r="C86" s="110"/>
      <c r="D86" s="110"/>
      <c r="E86" s="111"/>
      <c r="F86" s="111"/>
      <c r="G86" s="29" t="s">
        <v>3</v>
      </c>
      <c r="H86" s="29"/>
      <c r="I86" s="119" t="s">
        <v>0</v>
      </c>
      <c r="J86" s="20">
        <v>100</v>
      </c>
      <c r="K86" s="46">
        <v>13298548</v>
      </c>
      <c r="L86" s="46">
        <v>9923070</v>
      </c>
      <c r="M86" s="237">
        <f t="shared" si="6"/>
        <v>74.617695104758795</v>
      </c>
      <c r="N86" s="76"/>
    </row>
    <row r="87" spans="1:14" ht="51.75" customHeight="1" x14ac:dyDescent="0.25">
      <c r="A87" s="2"/>
      <c r="B87" s="110"/>
      <c r="C87" s="110"/>
      <c r="D87" s="110"/>
      <c r="E87" s="111"/>
      <c r="F87" s="111"/>
      <c r="G87" s="30" t="s">
        <v>2</v>
      </c>
      <c r="H87" s="30"/>
      <c r="I87" s="119" t="s">
        <v>0</v>
      </c>
      <c r="J87" s="20">
        <v>200</v>
      </c>
      <c r="K87" s="46">
        <v>2120600</v>
      </c>
      <c r="L87" s="46">
        <v>1431918</v>
      </c>
      <c r="M87" s="239">
        <f t="shared" si="6"/>
        <v>67.524191266622651</v>
      </c>
      <c r="N87" s="76"/>
    </row>
    <row r="88" spans="1:14" ht="22.5" customHeight="1" x14ac:dyDescent="0.25">
      <c r="A88" s="2"/>
      <c r="B88" s="110"/>
      <c r="C88" s="110"/>
      <c r="D88" s="110"/>
      <c r="E88" s="111"/>
      <c r="F88" s="111"/>
      <c r="G88" s="31" t="s">
        <v>1</v>
      </c>
      <c r="H88" s="31"/>
      <c r="I88" s="119" t="s">
        <v>0</v>
      </c>
      <c r="J88" s="20">
        <v>800</v>
      </c>
      <c r="K88" s="46">
        <v>170000</v>
      </c>
      <c r="L88" s="46">
        <v>90546</v>
      </c>
      <c r="M88" s="239">
        <f t="shared" si="6"/>
        <v>53.262352941176474</v>
      </c>
      <c r="N88" s="76"/>
    </row>
    <row r="89" spans="1:14" ht="47.25" customHeight="1" x14ac:dyDescent="0.25">
      <c r="A89" s="2"/>
      <c r="B89" s="110"/>
      <c r="C89" s="110"/>
      <c r="D89" s="110"/>
      <c r="E89" s="111"/>
      <c r="F89" s="111"/>
      <c r="G89" s="39" t="s">
        <v>93</v>
      </c>
      <c r="H89" s="39"/>
      <c r="I89" s="131" t="s">
        <v>370</v>
      </c>
      <c r="J89" s="43"/>
      <c r="K89" s="46">
        <f>SUM(K90:K90)</f>
        <v>630434</v>
      </c>
      <c r="L89" s="46">
        <f>SUM(L90:L90)</f>
        <v>417283</v>
      </c>
      <c r="M89" s="239">
        <f t="shared" si="6"/>
        <v>66.189799408026843</v>
      </c>
      <c r="N89" s="76"/>
    </row>
    <row r="90" spans="1:14" ht="126.75" customHeight="1" x14ac:dyDescent="0.25">
      <c r="A90" s="2"/>
      <c r="B90" s="110"/>
      <c r="C90" s="110"/>
      <c r="D90" s="110"/>
      <c r="E90" s="111"/>
      <c r="F90" s="111"/>
      <c r="G90" s="29" t="s">
        <v>3</v>
      </c>
      <c r="H90" s="29"/>
      <c r="I90" s="119" t="s">
        <v>0</v>
      </c>
      <c r="J90" s="20">
        <v>100</v>
      </c>
      <c r="K90" s="46">
        <v>630434</v>
      </c>
      <c r="L90" s="46">
        <v>417283</v>
      </c>
      <c r="M90" s="239">
        <f t="shared" si="6"/>
        <v>66.189799408026843</v>
      </c>
      <c r="N90" s="76"/>
    </row>
    <row r="91" spans="1:14" ht="51.75" customHeight="1" x14ac:dyDescent="0.25">
      <c r="A91" s="2"/>
      <c r="B91" s="110"/>
      <c r="C91" s="110"/>
      <c r="D91" s="110"/>
      <c r="E91" s="111"/>
      <c r="F91" s="111"/>
      <c r="G91" s="28" t="s">
        <v>95</v>
      </c>
      <c r="H91" s="28"/>
      <c r="I91" s="131" t="s">
        <v>371</v>
      </c>
      <c r="J91" s="20"/>
      <c r="K91" s="46">
        <f>SUM(K92:K92)</f>
        <v>400000</v>
      </c>
      <c r="L91" s="46">
        <f>SUM(L92:L92)</f>
        <v>94100</v>
      </c>
      <c r="M91" s="239">
        <f t="shared" si="6"/>
        <v>23.524999999999999</v>
      </c>
      <c r="N91" s="76"/>
    </row>
    <row r="92" spans="1:14" ht="50.25" customHeight="1" x14ac:dyDescent="0.25">
      <c r="A92" s="2"/>
      <c r="B92" s="110"/>
      <c r="C92" s="110"/>
      <c r="D92" s="110"/>
      <c r="E92" s="111"/>
      <c r="F92" s="111"/>
      <c r="G92" s="30" t="s">
        <v>2</v>
      </c>
      <c r="H92" s="29"/>
      <c r="I92" s="126" t="s">
        <v>0</v>
      </c>
      <c r="J92" s="20">
        <v>200</v>
      </c>
      <c r="K92" s="46">
        <v>400000</v>
      </c>
      <c r="L92" s="46">
        <v>94100</v>
      </c>
      <c r="M92" s="239">
        <f t="shared" si="6"/>
        <v>23.524999999999999</v>
      </c>
      <c r="N92" s="76"/>
    </row>
    <row r="93" spans="1:14" ht="81" customHeight="1" x14ac:dyDescent="0.25">
      <c r="A93" s="2"/>
      <c r="B93" s="110"/>
      <c r="C93" s="110"/>
      <c r="D93" s="110"/>
      <c r="E93" s="111"/>
      <c r="F93" s="111"/>
      <c r="G93" s="102" t="s">
        <v>388</v>
      </c>
      <c r="H93" s="102"/>
      <c r="I93" s="138" t="s">
        <v>389</v>
      </c>
      <c r="J93" s="20"/>
      <c r="K93" s="46">
        <f>SUM(K94)</f>
        <v>14720</v>
      </c>
      <c r="L93" s="46">
        <f>SUM(L94)</f>
        <v>5800</v>
      </c>
      <c r="M93" s="239"/>
      <c r="N93" s="76"/>
    </row>
    <row r="94" spans="1:14" ht="50.25" customHeight="1" x14ac:dyDescent="0.25">
      <c r="A94" s="2"/>
      <c r="B94" s="110"/>
      <c r="C94" s="110"/>
      <c r="D94" s="110"/>
      <c r="E94" s="111"/>
      <c r="F94" s="111"/>
      <c r="G94" s="30" t="s">
        <v>2</v>
      </c>
      <c r="H94" s="30"/>
      <c r="I94" s="119" t="s">
        <v>0</v>
      </c>
      <c r="J94" s="20">
        <v>200</v>
      </c>
      <c r="K94" s="46">
        <v>14720</v>
      </c>
      <c r="L94" s="46">
        <v>5800</v>
      </c>
      <c r="M94" s="239">
        <f t="shared" ref="M94:M97" si="7">L94/K94%</f>
        <v>39.402173913043484</v>
      </c>
      <c r="N94" s="76"/>
    </row>
    <row r="95" spans="1:14" ht="67.5" customHeight="1" x14ac:dyDescent="0.25">
      <c r="A95" s="2"/>
      <c r="B95" s="110"/>
      <c r="C95" s="110"/>
      <c r="D95" s="110"/>
      <c r="E95" s="111"/>
      <c r="F95" s="111"/>
      <c r="G95" s="30" t="s">
        <v>51</v>
      </c>
      <c r="H95" s="30"/>
      <c r="I95" s="37" t="s">
        <v>372</v>
      </c>
      <c r="J95" s="20" t="s">
        <v>0</v>
      </c>
      <c r="K95" s="46">
        <f>SUM(K96:K97)</f>
        <v>1217616</v>
      </c>
      <c r="L95" s="46">
        <f>SUM(L96:L97)</f>
        <v>798302</v>
      </c>
      <c r="M95" s="239">
        <f t="shared" si="7"/>
        <v>65.562706140523773</v>
      </c>
      <c r="N95" s="76"/>
    </row>
    <row r="96" spans="1:14" ht="96.75" customHeight="1" x14ac:dyDescent="0.25">
      <c r="A96" s="2"/>
      <c r="B96" s="110"/>
      <c r="C96" s="110"/>
      <c r="D96" s="110"/>
      <c r="E96" s="111"/>
      <c r="F96" s="111"/>
      <c r="G96" s="30" t="s">
        <v>3</v>
      </c>
      <c r="H96" s="30"/>
      <c r="I96" s="119" t="s">
        <v>0</v>
      </c>
      <c r="J96" s="20">
        <v>100</v>
      </c>
      <c r="K96" s="46">
        <v>911000</v>
      </c>
      <c r="L96" s="46">
        <v>699425</v>
      </c>
      <c r="M96" s="239">
        <f t="shared" si="7"/>
        <v>76.775521405049403</v>
      </c>
      <c r="N96" s="76"/>
    </row>
    <row r="97" spans="1:14" ht="50.25" customHeight="1" x14ac:dyDescent="0.25">
      <c r="A97" s="2"/>
      <c r="B97" s="110"/>
      <c r="C97" s="110"/>
      <c r="D97" s="110"/>
      <c r="E97" s="111"/>
      <c r="F97" s="111"/>
      <c r="G97" s="30" t="s">
        <v>2</v>
      </c>
      <c r="H97" s="30"/>
      <c r="I97" s="119" t="s">
        <v>0</v>
      </c>
      <c r="J97" s="20">
        <v>200</v>
      </c>
      <c r="K97" s="46">
        <v>306616</v>
      </c>
      <c r="L97" s="46">
        <v>98877</v>
      </c>
      <c r="M97" s="239">
        <f t="shared" si="7"/>
        <v>32.247827902001198</v>
      </c>
      <c r="N97" s="76"/>
    </row>
    <row r="98" spans="1:14" ht="84" customHeight="1" x14ac:dyDescent="0.25">
      <c r="A98" s="2"/>
      <c r="B98" s="110"/>
      <c r="C98" s="110"/>
      <c r="D98" s="110"/>
      <c r="E98" s="111"/>
      <c r="F98" s="111"/>
      <c r="G98" s="30" t="s">
        <v>505</v>
      </c>
      <c r="H98" s="30"/>
      <c r="I98" s="209" t="s">
        <v>531</v>
      </c>
      <c r="J98" s="20"/>
      <c r="K98" s="46">
        <f>SUM(K99)</f>
        <v>559751</v>
      </c>
      <c r="L98" s="46">
        <f>SUM(L99)</f>
        <v>559751</v>
      </c>
      <c r="M98" s="239">
        <f t="shared" si="6"/>
        <v>100</v>
      </c>
      <c r="N98" s="76"/>
    </row>
    <row r="99" spans="1:14" ht="21" customHeight="1" x14ac:dyDescent="0.25">
      <c r="A99" s="2"/>
      <c r="B99" s="110"/>
      <c r="C99" s="110"/>
      <c r="D99" s="110"/>
      <c r="E99" s="111"/>
      <c r="F99" s="111"/>
      <c r="G99" s="30" t="s">
        <v>6</v>
      </c>
      <c r="H99" s="30"/>
      <c r="I99" s="19" t="s">
        <v>0</v>
      </c>
      <c r="J99" s="20">
        <v>500</v>
      </c>
      <c r="K99" s="46">
        <v>559751</v>
      </c>
      <c r="L99" s="46">
        <v>559751</v>
      </c>
      <c r="M99" s="239">
        <f t="shared" si="6"/>
        <v>100</v>
      </c>
      <c r="N99" s="76"/>
    </row>
    <row r="100" spans="1:14" ht="80.25" customHeight="1" x14ac:dyDescent="0.25">
      <c r="A100" s="2"/>
      <c r="B100" s="110"/>
      <c r="C100" s="110"/>
      <c r="D100" s="110"/>
      <c r="E100" s="111"/>
      <c r="F100" s="111"/>
      <c r="G100" s="30" t="s">
        <v>49</v>
      </c>
      <c r="H100" s="30"/>
      <c r="I100" s="131" t="s">
        <v>373</v>
      </c>
      <c r="J100" s="20"/>
      <c r="K100" s="46">
        <f>SUM(K101:K102)</f>
        <v>935750</v>
      </c>
      <c r="L100" s="46">
        <f>SUM(L101:L102)</f>
        <v>730034</v>
      </c>
      <c r="M100" s="239">
        <f t="shared" si="6"/>
        <v>78.015923056371889</v>
      </c>
      <c r="N100" s="76"/>
    </row>
    <row r="101" spans="1:14" ht="130.5" customHeight="1" x14ac:dyDescent="0.25">
      <c r="A101" s="2"/>
      <c r="B101" s="110"/>
      <c r="C101" s="110"/>
      <c r="D101" s="110"/>
      <c r="E101" s="111"/>
      <c r="F101" s="111"/>
      <c r="G101" s="30" t="s">
        <v>3</v>
      </c>
      <c r="H101" s="29"/>
      <c r="I101" s="126" t="s">
        <v>0</v>
      </c>
      <c r="J101" s="20">
        <v>100</v>
      </c>
      <c r="K101" s="46">
        <v>925750</v>
      </c>
      <c r="L101" s="46">
        <v>726049</v>
      </c>
      <c r="M101" s="239">
        <f t="shared" si="6"/>
        <v>78.428193356737779</v>
      </c>
      <c r="N101" s="76"/>
    </row>
    <row r="102" spans="1:14" ht="52.5" customHeight="1" x14ac:dyDescent="0.25">
      <c r="A102" s="2"/>
      <c r="B102" s="110"/>
      <c r="C102" s="110"/>
      <c r="D102" s="110"/>
      <c r="E102" s="111"/>
      <c r="F102" s="111"/>
      <c r="G102" s="30" t="s">
        <v>2</v>
      </c>
      <c r="H102" s="30"/>
      <c r="I102" s="119" t="s">
        <v>0</v>
      </c>
      <c r="J102" s="20">
        <v>200</v>
      </c>
      <c r="K102" s="46">
        <v>10000</v>
      </c>
      <c r="L102" s="46">
        <v>3985</v>
      </c>
      <c r="M102" s="239">
        <f t="shared" si="6"/>
        <v>39.85</v>
      </c>
      <c r="N102" s="76"/>
    </row>
    <row r="103" spans="1:14" ht="84" customHeight="1" x14ac:dyDescent="0.25">
      <c r="A103" s="2"/>
      <c r="B103" s="110"/>
      <c r="C103" s="110"/>
      <c r="D103" s="110"/>
      <c r="E103" s="111"/>
      <c r="F103" s="111"/>
      <c r="G103" s="30" t="s">
        <v>50</v>
      </c>
      <c r="H103" s="32"/>
      <c r="I103" s="114" t="s">
        <v>374</v>
      </c>
      <c r="J103" s="20"/>
      <c r="K103" s="46">
        <f>SUM(K104)</f>
        <v>30158</v>
      </c>
      <c r="L103" s="46">
        <f>SUM(L104)</f>
        <v>22620</v>
      </c>
      <c r="M103" s="239">
        <f t="shared" si="6"/>
        <v>75.00497380462896</v>
      </c>
      <c r="N103" s="76"/>
    </row>
    <row r="104" spans="1:14" ht="51.75" customHeight="1" x14ac:dyDescent="0.25">
      <c r="A104" s="2"/>
      <c r="B104" s="110"/>
      <c r="C104" s="110"/>
      <c r="D104" s="110"/>
      <c r="E104" s="111"/>
      <c r="F104" s="111"/>
      <c r="G104" s="30" t="s">
        <v>2</v>
      </c>
      <c r="H104" s="30"/>
      <c r="I104" s="119" t="s">
        <v>0</v>
      </c>
      <c r="J104" s="20">
        <v>200</v>
      </c>
      <c r="K104" s="46">
        <v>30158</v>
      </c>
      <c r="L104" s="46">
        <v>22620</v>
      </c>
      <c r="M104" s="239">
        <f t="shared" si="6"/>
        <v>75.00497380462896</v>
      </c>
      <c r="N104" s="76"/>
    </row>
    <row r="105" spans="1:14" ht="21" customHeight="1" x14ac:dyDescent="0.25">
      <c r="A105" s="2"/>
      <c r="B105" s="110"/>
      <c r="C105" s="110"/>
      <c r="D105" s="110"/>
      <c r="E105" s="111"/>
      <c r="F105" s="111"/>
      <c r="G105" s="40" t="s">
        <v>96</v>
      </c>
      <c r="H105" s="40"/>
      <c r="I105" s="144" t="s">
        <v>375</v>
      </c>
      <c r="J105" s="44"/>
      <c r="K105" s="51">
        <f>SUM(K106+K108+K110)</f>
        <v>1398192</v>
      </c>
      <c r="L105" s="51">
        <f>SUM(L106+L108+L110)</f>
        <v>541589</v>
      </c>
      <c r="M105" s="237">
        <f t="shared" si="6"/>
        <v>38.734951995148016</v>
      </c>
      <c r="N105" s="76"/>
    </row>
    <row r="106" spans="1:14" ht="67.5" customHeight="1" x14ac:dyDescent="0.25">
      <c r="A106" s="2"/>
      <c r="B106" s="110"/>
      <c r="C106" s="110"/>
      <c r="D106" s="110"/>
      <c r="E106" s="111"/>
      <c r="F106" s="111"/>
      <c r="G106" s="30" t="s">
        <v>8</v>
      </c>
      <c r="H106" s="30"/>
      <c r="I106" s="119" t="s">
        <v>376</v>
      </c>
      <c r="J106" s="20" t="s">
        <v>0</v>
      </c>
      <c r="K106" s="46">
        <f>SUM(K107)</f>
        <v>503192</v>
      </c>
      <c r="L106" s="46">
        <f>SUM(L107)</f>
        <v>503192</v>
      </c>
      <c r="M106" s="239">
        <f t="shared" si="6"/>
        <v>100</v>
      </c>
      <c r="N106" s="76"/>
    </row>
    <row r="107" spans="1:14" ht="18.75" customHeight="1" x14ac:dyDescent="0.25">
      <c r="A107" s="2"/>
      <c r="B107" s="110"/>
      <c r="C107" s="110"/>
      <c r="D107" s="110"/>
      <c r="E107" s="111"/>
      <c r="F107" s="111"/>
      <c r="G107" s="30" t="s">
        <v>6</v>
      </c>
      <c r="H107" s="30"/>
      <c r="I107" s="119" t="s">
        <v>0</v>
      </c>
      <c r="J107" s="20">
        <v>500</v>
      </c>
      <c r="K107" s="46">
        <v>503192</v>
      </c>
      <c r="L107" s="46">
        <v>503192</v>
      </c>
      <c r="M107" s="239">
        <f t="shared" si="6"/>
        <v>100</v>
      </c>
      <c r="N107" s="76"/>
    </row>
    <row r="108" spans="1:14" ht="114" customHeight="1" x14ac:dyDescent="0.25">
      <c r="A108" s="2"/>
      <c r="B108" s="110"/>
      <c r="C108" s="110"/>
      <c r="D108" s="110"/>
      <c r="E108" s="111"/>
      <c r="F108" s="111"/>
      <c r="G108" s="29" t="s">
        <v>472</v>
      </c>
      <c r="H108" s="30"/>
      <c r="I108" s="19" t="s">
        <v>473</v>
      </c>
      <c r="J108" s="56"/>
      <c r="K108" s="46">
        <f>SUM(K109)</f>
        <v>45000</v>
      </c>
      <c r="L108" s="46">
        <f>SUM(L109)</f>
        <v>38397</v>
      </c>
      <c r="M108" s="239">
        <f t="shared" si="6"/>
        <v>85.326666666666668</v>
      </c>
      <c r="N108" s="76"/>
    </row>
    <row r="109" spans="1:14" ht="18.75" customHeight="1" x14ac:dyDescent="0.25">
      <c r="A109" s="2"/>
      <c r="B109" s="110"/>
      <c r="C109" s="110"/>
      <c r="D109" s="110"/>
      <c r="E109" s="111"/>
      <c r="F109" s="111"/>
      <c r="G109" s="30" t="s">
        <v>6</v>
      </c>
      <c r="H109" s="30"/>
      <c r="I109" s="19" t="s">
        <v>0</v>
      </c>
      <c r="J109" s="20">
        <v>500</v>
      </c>
      <c r="K109" s="46">
        <v>45000</v>
      </c>
      <c r="L109" s="46">
        <v>38397</v>
      </c>
      <c r="M109" s="240">
        <f t="shared" si="6"/>
        <v>85.326666666666668</v>
      </c>
      <c r="N109" s="76"/>
    </row>
    <row r="110" spans="1:14" ht="67.5" customHeight="1" x14ac:dyDescent="0.25">
      <c r="A110" s="2"/>
      <c r="B110" s="110"/>
      <c r="C110" s="110"/>
      <c r="D110" s="110"/>
      <c r="E110" s="111"/>
      <c r="F110" s="111"/>
      <c r="G110" s="29" t="s">
        <v>542</v>
      </c>
      <c r="H110" s="30"/>
      <c r="I110" s="19" t="s">
        <v>543</v>
      </c>
      <c r="J110" s="56"/>
      <c r="K110" s="46">
        <f>SUM(K111)</f>
        <v>850000</v>
      </c>
      <c r="L110" s="46">
        <f>SUM(L111)</f>
        <v>0</v>
      </c>
      <c r="M110" s="239">
        <f t="shared" si="6"/>
        <v>0</v>
      </c>
      <c r="N110" s="76"/>
    </row>
    <row r="111" spans="1:14" ht="18.75" customHeight="1" x14ac:dyDescent="0.25">
      <c r="A111" s="2"/>
      <c r="B111" s="110"/>
      <c r="C111" s="110"/>
      <c r="D111" s="110"/>
      <c r="E111" s="111"/>
      <c r="F111" s="111"/>
      <c r="G111" s="30" t="s">
        <v>6</v>
      </c>
      <c r="H111" s="30"/>
      <c r="I111" s="19" t="s">
        <v>0</v>
      </c>
      <c r="J111" s="20">
        <v>500</v>
      </c>
      <c r="K111" s="46">
        <v>850000</v>
      </c>
      <c r="L111" s="46">
        <v>0</v>
      </c>
      <c r="M111" s="239">
        <f t="shared" si="6"/>
        <v>0</v>
      </c>
      <c r="N111" s="76"/>
    </row>
    <row r="112" spans="1:14" ht="63" customHeight="1" x14ac:dyDescent="0.25">
      <c r="A112" s="2"/>
      <c r="B112" s="110"/>
      <c r="C112" s="110"/>
      <c r="D112" s="110"/>
      <c r="E112" s="111"/>
      <c r="F112" s="111"/>
      <c r="G112" s="172" t="s">
        <v>403</v>
      </c>
      <c r="H112" s="40">
        <v>852</v>
      </c>
      <c r="I112" s="119"/>
      <c r="J112" s="20"/>
      <c r="K112" s="51">
        <f>SUM(K113+K126)</f>
        <v>58815116</v>
      </c>
      <c r="L112" s="51">
        <f>SUM(L113+L126)</f>
        <v>44411527</v>
      </c>
      <c r="M112" s="237">
        <f t="shared" si="6"/>
        <v>75.510396000919215</v>
      </c>
      <c r="N112" s="76"/>
    </row>
    <row r="113" spans="1:14" ht="96.75" customHeight="1" x14ac:dyDescent="0.25">
      <c r="A113" s="2"/>
      <c r="B113" s="110"/>
      <c r="C113" s="110"/>
      <c r="D113" s="110"/>
      <c r="E113" s="111"/>
      <c r="F113" s="111"/>
      <c r="G113" s="40" t="s">
        <v>86</v>
      </c>
      <c r="H113" s="40"/>
      <c r="I113" s="118" t="s">
        <v>350</v>
      </c>
      <c r="J113" s="44" t="s">
        <v>0</v>
      </c>
      <c r="K113" s="51">
        <f>SUM(K114+K120)</f>
        <v>50360000</v>
      </c>
      <c r="L113" s="51">
        <f>SUM(L114+L120)</f>
        <v>38103947</v>
      </c>
      <c r="M113" s="245">
        <f t="shared" si="6"/>
        <v>75.663119539316924</v>
      </c>
      <c r="N113" s="76"/>
    </row>
    <row r="114" spans="1:14" ht="81" customHeight="1" x14ac:dyDescent="0.25">
      <c r="A114" s="2"/>
      <c r="B114" s="110"/>
      <c r="C114" s="110"/>
      <c r="D114" s="110"/>
      <c r="E114" s="111"/>
      <c r="F114" s="111"/>
      <c r="G114" s="83" t="s">
        <v>414</v>
      </c>
      <c r="H114" s="83"/>
      <c r="I114" s="134" t="s">
        <v>351</v>
      </c>
      <c r="J114" s="41" t="s">
        <v>0</v>
      </c>
      <c r="K114" s="49">
        <f>SUM(K115)</f>
        <v>1445000</v>
      </c>
      <c r="L114" s="49">
        <f>SUM(L115)</f>
        <v>948947</v>
      </c>
      <c r="M114" s="239">
        <f t="shared" si="6"/>
        <v>65.671072664359855</v>
      </c>
      <c r="N114" s="76"/>
    </row>
    <row r="115" spans="1:14" ht="144.75" customHeight="1" x14ac:dyDescent="0.25">
      <c r="A115" s="2"/>
      <c r="B115" s="110"/>
      <c r="C115" s="110"/>
      <c r="D115" s="110"/>
      <c r="E115" s="111"/>
      <c r="F115" s="111"/>
      <c r="G115" s="74" t="s">
        <v>353</v>
      </c>
      <c r="H115" s="74"/>
      <c r="I115" s="124" t="s">
        <v>352</v>
      </c>
      <c r="J115" s="41"/>
      <c r="K115" s="45">
        <f>SUM(K116+K118)</f>
        <v>1445000</v>
      </c>
      <c r="L115" s="45">
        <f>SUM(L116+L118)</f>
        <v>948947</v>
      </c>
      <c r="M115" s="238">
        <f t="shared" si="6"/>
        <v>65.671072664359855</v>
      </c>
      <c r="N115" s="76"/>
    </row>
    <row r="116" spans="1:14" ht="31.5" customHeight="1" x14ac:dyDescent="0.25">
      <c r="A116" s="2"/>
      <c r="B116" s="110"/>
      <c r="C116" s="110"/>
      <c r="D116" s="110"/>
      <c r="E116" s="111"/>
      <c r="F116" s="111"/>
      <c r="G116" s="80" t="s">
        <v>88</v>
      </c>
      <c r="H116" s="80"/>
      <c r="I116" s="139" t="s">
        <v>354</v>
      </c>
      <c r="J116" s="20"/>
      <c r="K116" s="46">
        <f>SUM(K117)</f>
        <v>1195000</v>
      </c>
      <c r="L116" s="46">
        <f>SUM(L117)</f>
        <v>860047</v>
      </c>
      <c r="M116" s="239">
        <f t="shared" si="6"/>
        <v>71.970460251046021</v>
      </c>
      <c r="N116" s="76"/>
    </row>
    <row r="117" spans="1:14" ht="47.25" customHeight="1" x14ac:dyDescent="0.25">
      <c r="A117" s="2"/>
      <c r="B117" s="110"/>
      <c r="C117" s="110"/>
      <c r="D117" s="110"/>
      <c r="E117" s="111"/>
      <c r="F117" s="111"/>
      <c r="G117" s="29" t="s">
        <v>2</v>
      </c>
      <c r="H117" s="29"/>
      <c r="I117" s="126" t="s">
        <v>0</v>
      </c>
      <c r="J117" s="20">
        <v>200</v>
      </c>
      <c r="K117" s="46">
        <v>1195000</v>
      </c>
      <c r="L117" s="46">
        <v>860047</v>
      </c>
      <c r="M117" s="239">
        <f t="shared" si="6"/>
        <v>71.970460251046021</v>
      </c>
      <c r="N117" s="76"/>
    </row>
    <row r="118" spans="1:14" ht="81.75" customHeight="1" x14ac:dyDescent="0.25">
      <c r="A118" s="2"/>
      <c r="B118" s="110"/>
      <c r="C118" s="110"/>
      <c r="D118" s="110"/>
      <c r="E118" s="111"/>
      <c r="F118" s="111"/>
      <c r="G118" s="34" t="s">
        <v>89</v>
      </c>
      <c r="H118" s="34"/>
      <c r="I118" s="139" t="s">
        <v>355</v>
      </c>
      <c r="J118" s="43"/>
      <c r="K118" s="46">
        <f>SUM(K119:K119)</f>
        <v>250000</v>
      </c>
      <c r="L118" s="46">
        <f>SUM(L119:L119)</f>
        <v>88900</v>
      </c>
      <c r="M118" s="239">
        <f t="shared" si="6"/>
        <v>35.56</v>
      </c>
      <c r="N118" s="76"/>
    </row>
    <row r="119" spans="1:14" ht="51" customHeight="1" x14ac:dyDescent="0.25">
      <c r="A119" s="2"/>
      <c r="B119" s="110"/>
      <c r="C119" s="110"/>
      <c r="D119" s="110"/>
      <c r="E119" s="111"/>
      <c r="F119" s="111"/>
      <c r="G119" s="32" t="s">
        <v>2</v>
      </c>
      <c r="H119" s="32"/>
      <c r="I119" s="126"/>
      <c r="J119" s="20">
        <v>200</v>
      </c>
      <c r="K119" s="46">
        <v>250000</v>
      </c>
      <c r="L119" s="46">
        <v>88900</v>
      </c>
      <c r="M119" s="239">
        <f t="shared" si="6"/>
        <v>35.56</v>
      </c>
      <c r="N119" s="76"/>
    </row>
    <row r="120" spans="1:14" ht="69.75" customHeight="1" x14ac:dyDescent="0.25">
      <c r="A120" s="2"/>
      <c r="B120" s="110"/>
      <c r="C120" s="110"/>
      <c r="D120" s="110"/>
      <c r="E120" s="111"/>
      <c r="F120" s="111"/>
      <c r="G120" s="38" t="s">
        <v>104</v>
      </c>
      <c r="H120" s="38"/>
      <c r="I120" s="124" t="s">
        <v>360</v>
      </c>
      <c r="J120" s="43"/>
      <c r="K120" s="49">
        <f>SUM(K121)</f>
        <v>48915000</v>
      </c>
      <c r="L120" s="49">
        <f>SUM(L121)</f>
        <v>37155000</v>
      </c>
      <c r="M120" s="239">
        <f t="shared" si="6"/>
        <v>75.958295001533273</v>
      </c>
      <c r="N120" s="76"/>
    </row>
    <row r="121" spans="1:14" ht="38.25" customHeight="1" x14ac:dyDescent="0.25">
      <c r="A121" s="2"/>
      <c r="B121" s="110"/>
      <c r="C121" s="110"/>
      <c r="D121" s="110"/>
      <c r="E121" s="111"/>
      <c r="F121" s="111"/>
      <c r="G121" s="74" t="s">
        <v>362</v>
      </c>
      <c r="H121" s="74"/>
      <c r="I121" s="124" t="s">
        <v>361</v>
      </c>
      <c r="J121" s="43"/>
      <c r="K121" s="45">
        <f>SUM(K122+K124)</f>
        <v>48915000</v>
      </c>
      <c r="L121" s="45">
        <f>SUM(L122+L124)</f>
        <v>37155000</v>
      </c>
      <c r="M121" s="239">
        <f t="shared" si="6"/>
        <v>75.958295001533273</v>
      </c>
      <c r="N121" s="76"/>
    </row>
    <row r="122" spans="1:14" ht="83.25" customHeight="1" x14ac:dyDescent="0.25">
      <c r="A122" s="2"/>
      <c r="B122" s="110"/>
      <c r="C122" s="110"/>
      <c r="D122" s="110"/>
      <c r="E122" s="111"/>
      <c r="F122" s="111"/>
      <c r="G122" s="30" t="s">
        <v>103</v>
      </c>
      <c r="H122" s="30"/>
      <c r="I122" s="139" t="s">
        <v>363</v>
      </c>
      <c r="J122" s="20" t="s">
        <v>0</v>
      </c>
      <c r="K122" s="46">
        <f>SUM(K123)</f>
        <v>154000</v>
      </c>
      <c r="L122" s="46">
        <f>SUM(L123)</f>
        <v>115500</v>
      </c>
      <c r="M122" s="239">
        <f t="shared" si="6"/>
        <v>75</v>
      </c>
      <c r="N122" s="76"/>
    </row>
    <row r="123" spans="1:14" ht="23.25" customHeight="1" x14ac:dyDescent="0.25">
      <c r="A123" s="2"/>
      <c r="B123" s="110"/>
      <c r="C123" s="110"/>
      <c r="D123" s="110"/>
      <c r="E123" s="111"/>
      <c r="F123" s="111"/>
      <c r="G123" s="30" t="s">
        <v>6</v>
      </c>
      <c r="H123" s="29"/>
      <c r="I123" s="126" t="s">
        <v>0</v>
      </c>
      <c r="J123" s="20">
        <v>500</v>
      </c>
      <c r="K123" s="46">
        <v>154000</v>
      </c>
      <c r="L123" s="46">
        <v>115500</v>
      </c>
      <c r="M123" s="239">
        <f t="shared" si="6"/>
        <v>75</v>
      </c>
      <c r="N123" s="76"/>
    </row>
    <row r="124" spans="1:14" ht="64.5" customHeight="1" x14ac:dyDescent="0.25">
      <c r="A124" s="2"/>
      <c r="B124" s="110"/>
      <c r="C124" s="110"/>
      <c r="D124" s="110"/>
      <c r="E124" s="111"/>
      <c r="F124" s="111"/>
      <c r="G124" s="30" t="s">
        <v>91</v>
      </c>
      <c r="H124" s="30"/>
      <c r="I124" s="139" t="s">
        <v>364</v>
      </c>
      <c r="J124" s="20" t="s">
        <v>0</v>
      </c>
      <c r="K124" s="46">
        <f>SUM(K125)</f>
        <v>48761000</v>
      </c>
      <c r="L124" s="46">
        <f>SUM(L125)</f>
        <v>37039500</v>
      </c>
      <c r="M124" s="239">
        <f t="shared" si="6"/>
        <v>75.961321547958406</v>
      </c>
      <c r="N124" s="76"/>
    </row>
    <row r="125" spans="1:14" ht="19.5" customHeight="1" x14ac:dyDescent="0.25">
      <c r="A125" s="2"/>
      <c r="B125" s="110"/>
      <c r="C125" s="110"/>
      <c r="D125" s="110"/>
      <c r="E125" s="111"/>
      <c r="F125" s="111"/>
      <c r="G125" s="31" t="s">
        <v>6</v>
      </c>
      <c r="H125" s="31"/>
      <c r="I125" s="119" t="s">
        <v>0</v>
      </c>
      <c r="J125" s="42">
        <v>500</v>
      </c>
      <c r="K125" s="47">
        <v>48761000</v>
      </c>
      <c r="L125" s="47">
        <v>37039500</v>
      </c>
      <c r="M125" s="239">
        <f t="shared" si="6"/>
        <v>75.961321547958406</v>
      </c>
      <c r="N125" s="76"/>
    </row>
    <row r="126" spans="1:14" ht="18.75" customHeight="1" x14ac:dyDescent="0.25">
      <c r="A126" s="2"/>
      <c r="B126" s="110"/>
      <c r="C126" s="110"/>
      <c r="D126" s="110"/>
      <c r="E126" s="111"/>
      <c r="F126" s="111"/>
      <c r="G126" s="40" t="s">
        <v>9</v>
      </c>
      <c r="H126" s="40"/>
      <c r="I126" s="142" t="s">
        <v>365</v>
      </c>
      <c r="J126" s="44" t="s">
        <v>0</v>
      </c>
      <c r="K126" s="51">
        <f>SUM(K127)</f>
        <v>8455116</v>
      </c>
      <c r="L126" s="51">
        <f>SUM(L127)</f>
        <v>6307580</v>
      </c>
      <c r="M126" s="237">
        <f t="shared" si="6"/>
        <v>74.600750598809043</v>
      </c>
      <c r="N126" s="76"/>
    </row>
    <row r="127" spans="1:14" ht="19.5" customHeight="1" x14ac:dyDescent="0.25">
      <c r="A127" s="2"/>
      <c r="B127" s="110"/>
      <c r="C127" s="110"/>
      <c r="D127" s="110"/>
      <c r="E127" s="111"/>
      <c r="F127" s="111"/>
      <c r="G127" s="28" t="s">
        <v>7</v>
      </c>
      <c r="H127" s="28"/>
      <c r="I127" s="114" t="s">
        <v>369</v>
      </c>
      <c r="J127" s="43"/>
      <c r="K127" s="46">
        <f>SUM(K128:K130)</f>
        <v>8455116</v>
      </c>
      <c r="L127" s="46">
        <f>SUM(L128:L130)</f>
        <v>6307580</v>
      </c>
      <c r="M127" s="239">
        <f t="shared" si="6"/>
        <v>74.600750598809043</v>
      </c>
      <c r="N127" s="76"/>
    </row>
    <row r="128" spans="1:14" ht="130.5" customHeight="1" x14ac:dyDescent="0.25">
      <c r="A128" s="2"/>
      <c r="B128" s="110"/>
      <c r="C128" s="110"/>
      <c r="D128" s="110"/>
      <c r="E128" s="111"/>
      <c r="F128" s="111"/>
      <c r="G128" s="29" t="s">
        <v>3</v>
      </c>
      <c r="H128" s="29"/>
      <c r="I128" s="119" t="s">
        <v>0</v>
      </c>
      <c r="J128" s="20">
        <v>100</v>
      </c>
      <c r="K128" s="46">
        <v>8058000</v>
      </c>
      <c r="L128" s="46">
        <v>6134972</v>
      </c>
      <c r="M128" s="239">
        <f t="shared" si="6"/>
        <v>76.135170017374037</v>
      </c>
      <c r="N128" s="76"/>
    </row>
    <row r="129" spans="1:14" ht="51" customHeight="1" x14ac:dyDescent="0.25">
      <c r="A129" s="2"/>
      <c r="B129" s="110"/>
      <c r="C129" s="110"/>
      <c r="D129" s="110"/>
      <c r="E129" s="111"/>
      <c r="F129" s="111"/>
      <c r="G129" s="30" t="s">
        <v>2</v>
      </c>
      <c r="H129" s="30"/>
      <c r="I129" s="119" t="s">
        <v>0</v>
      </c>
      <c r="J129" s="20">
        <v>200</v>
      </c>
      <c r="K129" s="46">
        <v>385242</v>
      </c>
      <c r="L129" s="46">
        <v>166078</v>
      </c>
      <c r="M129" s="240">
        <f t="shared" si="6"/>
        <v>43.110045114499457</v>
      </c>
      <c r="N129" s="76"/>
    </row>
    <row r="130" spans="1:14" ht="19.5" customHeight="1" x14ac:dyDescent="0.25">
      <c r="A130" s="2"/>
      <c r="B130" s="110"/>
      <c r="C130" s="110"/>
      <c r="D130" s="110"/>
      <c r="E130" s="111"/>
      <c r="F130" s="111"/>
      <c r="G130" s="30" t="s">
        <v>1</v>
      </c>
      <c r="H130" s="30"/>
      <c r="I130" s="119" t="s">
        <v>0</v>
      </c>
      <c r="J130" s="20">
        <v>800</v>
      </c>
      <c r="K130" s="46">
        <v>11874</v>
      </c>
      <c r="L130" s="46">
        <v>6530</v>
      </c>
      <c r="M130" s="239">
        <f t="shared" si="6"/>
        <v>54.9941047667172</v>
      </c>
      <c r="N130" s="76"/>
    </row>
    <row r="131" spans="1:14" ht="37.5" customHeight="1" x14ac:dyDescent="0.25">
      <c r="A131" s="2"/>
      <c r="B131" s="110"/>
      <c r="C131" s="110"/>
      <c r="D131" s="110"/>
      <c r="E131" s="111"/>
      <c r="F131" s="111"/>
      <c r="G131" s="172" t="s">
        <v>404</v>
      </c>
      <c r="H131" s="116">
        <v>855</v>
      </c>
      <c r="I131" s="119"/>
      <c r="J131" s="20"/>
      <c r="K131" s="51">
        <f>SUM(K132+K211+K235+K223+K206+K230)</f>
        <v>517513833</v>
      </c>
      <c r="L131" s="51">
        <f>SUM(L132+L211+L235+L223+L206+L230)</f>
        <v>424992920</v>
      </c>
      <c r="M131" s="237">
        <f t="shared" si="6"/>
        <v>82.122040590942035</v>
      </c>
      <c r="N131" s="76"/>
    </row>
    <row r="132" spans="1:14" ht="66" customHeight="1" x14ac:dyDescent="0.25">
      <c r="A132" s="1"/>
      <c r="B132" s="263" t="s">
        <v>42</v>
      </c>
      <c r="C132" s="263"/>
      <c r="D132" s="263"/>
      <c r="E132" s="263"/>
      <c r="F132" s="264"/>
      <c r="G132" s="40" t="s">
        <v>52</v>
      </c>
      <c r="H132" s="40"/>
      <c r="I132" s="144" t="s">
        <v>117</v>
      </c>
      <c r="J132" s="44" t="s">
        <v>0</v>
      </c>
      <c r="K132" s="51">
        <f>SUM(K133+K199)</f>
        <v>511369355</v>
      </c>
      <c r="L132" s="51">
        <f>SUM(L133+L199)</f>
        <v>420170158</v>
      </c>
      <c r="M132" s="237">
        <f t="shared" si="6"/>
        <v>82.165689807516927</v>
      </c>
      <c r="N132" s="77"/>
    </row>
    <row r="133" spans="1:14" ht="80.25" customHeight="1" x14ac:dyDescent="0.25">
      <c r="A133" s="1"/>
      <c r="B133" s="265" t="s">
        <v>41</v>
      </c>
      <c r="C133" s="265"/>
      <c r="D133" s="265"/>
      <c r="E133" s="265"/>
      <c r="F133" s="266"/>
      <c r="G133" s="36" t="s">
        <v>315</v>
      </c>
      <c r="H133" s="112"/>
      <c r="I133" s="145" t="s">
        <v>399</v>
      </c>
      <c r="J133" s="41" t="s">
        <v>0</v>
      </c>
      <c r="K133" s="45">
        <f>SUM(K134+K168+K182+K195)</f>
        <v>511359355</v>
      </c>
      <c r="L133" s="45">
        <f>SUM(L134+L168+L182+L195)</f>
        <v>420160158</v>
      </c>
      <c r="M133" s="239">
        <f t="shared" si="6"/>
        <v>82.165341044753163</v>
      </c>
      <c r="N133" s="78"/>
    </row>
    <row r="134" spans="1:14" ht="63.75" customHeight="1" x14ac:dyDescent="0.25">
      <c r="A134" s="1"/>
      <c r="B134" s="68"/>
      <c r="C134" s="68"/>
      <c r="D134" s="68"/>
      <c r="E134" s="68"/>
      <c r="F134" s="69"/>
      <c r="G134" s="36" t="s">
        <v>119</v>
      </c>
      <c r="H134" s="36"/>
      <c r="I134" s="124" t="s">
        <v>118</v>
      </c>
      <c r="J134" s="43"/>
      <c r="K134" s="49">
        <f>SUM(K135+K138+K142+K145+K150+K156+K158+K160+K162+K164+K154+K152+K166)</f>
        <v>481754268</v>
      </c>
      <c r="L134" s="49">
        <f>SUM(L135+L138+L142+L145+L150+L156+L158+L160+L162+L164+L154+L152+L166)</f>
        <v>395772838</v>
      </c>
      <c r="M134" s="239">
        <f t="shared" si="6"/>
        <v>82.15243004344282</v>
      </c>
      <c r="N134" s="78"/>
    </row>
    <row r="135" spans="1:14" ht="31.5" x14ac:dyDescent="0.25">
      <c r="A135" s="1"/>
      <c r="B135" s="269" t="s">
        <v>40</v>
      </c>
      <c r="C135" s="269"/>
      <c r="D135" s="269"/>
      <c r="E135" s="269"/>
      <c r="F135" s="270"/>
      <c r="G135" s="28" t="s">
        <v>53</v>
      </c>
      <c r="H135" s="95"/>
      <c r="I135" s="135" t="s">
        <v>120</v>
      </c>
      <c r="J135" s="20" t="s">
        <v>0</v>
      </c>
      <c r="K135" s="46">
        <f>SUM(K136:K137)</f>
        <v>64086831</v>
      </c>
      <c r="L135" s="46">
        <f>SUM(L136:L137)</f>
        <v>48068348</v>
      </c>
      <c r="M135" s="239">
        <f t="shared" si="6"/>
        <v>75.005031844997916</v>
      </c>
      <c r="N135" s="79"/>
    </row>
    <row r="136" spans="1:14" ht="54.75" customHeight="1" x14ac:dyDescent="0.25">
      <c r="A136" s="1"/>
      <c r="B136" s="202"/>
      <c r="C136" s="202"/>
      <c r="D136" s="202"/>
      <c r="E136" s="202"/>
      <c r="F136" s="203"/>
      <c r="G136" s="30" t="s">
        <v>2</v>
      </c>
      <c r="H136" s="30"/>
      <c r="I136" s="119" t="s">
        <v>0</v>
      </c>
      <c r="J136" s="20">
        <v>200</v>
      </c>
      <c r="K136" s="46">
        <v>530777</v>
      </c>
      <c r="L136" s="46">
        <v>0</v>
      </c>
      <c r="M136" s="239">
        <f t="shared" si="6"/>
        <v>0</v>
      </c>
      <c r="N136" s="79"/>
    </row>
    <row r="137" spans="1:14" ht="68.25" customHeight="1" x14ac:dyDescent="0.25">
      <c r="A137" s="1"/>
      <c r="B137" s="271">
        <v>500</v>
      </c>
      <c r="C137" s="271"/>
      <c r="D137" s="271"/>
      <c r="E137" s="271"/>
      <c r="F137" s="267"/>
      <c r="G137" s="29" t="s">
        <v>4</v>
      </c>
      <c r="H137" s="30"/>
      <c r="I137" s="119" t="s">
        <v>0</v>
      </c>
      <c r="J137" s="20">
        <v>600</v>
      </c>
      <c r="K137" s="46">
        <v>63556054</v>
      </c>
      <c r="L137" s="46">
        <v>48068348</v>
      </c>
      <c r="M137" s="239">
        <f t="shared" si="6"/>
        <v>75.631422932581685</v>
      </c>
      <c r="N137" s="79"/>
    </row>
    <row r="138" spans="1:14" ht="39" customHeight="1" x14ac:dyDescent="0.25">
      <c r="A138" s="1"/>
      <c r="B138" s="258" t="s">
        <v>39</v>
      </c>
      <c r="C138" s="258"/>
      <c r="D138" s="258"/>
      <c r="E138" s="258"/>
      <c r="F138" s="259"/>
      <c r="G138" s="30" t="s">
        <v>54</v>
      </c>
      <c r="H138" s="32"/>
      <c r="I138" s="135" t="s">
        <v>122</v>
      </c>
      <c r="J138" s="20" t="s">
        <v>0</v>
      </c>
      <c r="K138" s="46">
        <f>SUM(K139:K141)</f>
        <v>64961902</v>
      </c>
      <c r="L138" s="46">
        <f>SUM(L139:L141)</f>
        <v>49845039</v>
      </c>
      <c r="M138" s="239">
        <f t="shared" si="6"/>
        <v>76.729648402228122</v>
      </c>
      <c r="N138" s="79"/>
    </row>
    <row r="139" spans="1:14" ht="47.25" customHeight="1" x14ac:dyDescent="0.25">
      <c r="A139" s="1"/>
      <c r="B139" s="200"/>
      <c r="C139" s="200"/>
      <c r="D139" s="200"/>
      <c r="E139" s="200"/>
      <c r="F139" s="201"/>
      <c r="G139" s="30" t="s">
        <v>2</v>
      </c>
      <c r="H139" s="30"/>
      <c r="I139" s="119" t="s">
        <v>0</v>
      </c>
      <c r="J139" s="20">
        <v>200</v>
      </c>
      <c r="K139" s="46">
        <v>502787</v>
      </c>
      <c r="L139" s="46">
        <v>57965</v>
      </c>
      <c r="M139" s="239">
        <f t="shared" si="6"/>
        <v>11.528738809873763</v>
      </c>
      <c r="N139" s="79"/>
    </row>
    <row r="140" spans="1:14" ht="66.75" customHeight="1" x14ac:dyDescent="0.25">
      <c r="A140" s="1"/>
      <c r="B140" s="269">
        <v>100</v>
      </c>
      <c r="C140" s="269"/>
      <c r="D140" s="269"/>
      <c r="E140" s="269"/>
      <c r="F140" s="270"/>
      <c r="G140" s="30" t="s">
        <v>4</v>
      </c>
      <c r="H140" s="31"/>
      <c r="I140" s="133" t="s">
        <v>0</v>
      </c>
      <c r="J140" s="20">
        <v>600</v>
      </c>
      <c r="K140" s="46">
        <v>64458315</v>
      </c>
      <c r="L140" s="46">
        <v>49786274</v>
      </c>
      <c r="M140" s="239">
        <f t="shared" si="6"/>
        <v>77.237938968773847</v>
      </c>
      <c r="N140" s="79"/>
    </row>
    <row r="141" spans="1:14" ht="20.25" customHeight="1" x14ac:dyDescent="0.25">
      <c r="A141" s="1"/>
      <c r="B141" s="251"/>
      <c r="C141" s="251"/>
      <c r="D141" s="251"/>
      <c r="E141" s="251"/>
      <c r="F141" s="252"/>
      <c r="G141" s="30" t="s">
        <v>1</v>
      </c>
      <c r="H141" s="31"/>
      <c r="I141" s="133"/>
      <c r="J141" s="20"/>
      <c r="K141" s="46">
        <v>800</v>
      </c>
      <c r="L141" s="46">
        <v>800</v>
      </c>
      <c r="M141" s="239">
        <f t="shared" si="6"/>
        <v>100</v>
      </c>
      <c r="N141" s="79"/>
    </row>
    <row r="142" spans="1:14" ht="36" customHeight="1" x14ac:dyDescent="0.25">
      <c r="A142" s="1"/>
      <c r="B142" s="269">
        <v>200</v>
      </c>
      <c r="C142" s="269"/>
      <c r="D142" s="269"/>
      <c r="E142" s="269"/>
      <c r="F142" s="270"/>
      <c r="G142" s="30" t="s">
        <v>55</v>
      </c>
      <c r="H142" s="30"/>
      <c r="I142" s="139" t="s">
        <v>132</v>
      </c>
      <c r="J142" s="20"/>
      <c r="K142" s="46">
        <f>SUM(K143:K144)</f>
        <v>50178925</v>
      </c>
      <c r="L142" s="46">
        <f>SUM(L143:L144)</f>
        <v>35286925</v>
      </c>
      <c r="M142" s="239">
        <f t="shared" si="6"/>
        <v>70.322202000142497</v>
      </c>
      <c r="N142" s="79"/>
    </row>
    <row r="143" spans="1:14" ht="54.75" customHeight="1" x14ac:dyDescent="0.25">
      <c r="A143" s="1"/>
      <c r="B143" s="202"/>
      <c r="C143" s="202"/>
      <c r="D143" s="202"/>
      <c r="E143" s="202"/>
      <c r="F143" s="203"/>
      <c r="G143" s="30" t="s">
        <v>2</v>
      </c>
      <c r="H143" s="30"/>
      <c r="I143" s="119" t="s">
        <v>0</v>
      </c>
      <c r="J143" s="20">
        <v>200</v>
      </c>
      <c r="K143" s="46">
        <v>2745000</v>
      </c>
      <c r="L143" s="46">
        <v>0</v>
      </c>
      <c r="M143" s="239">
        <f t="shared" si="6"/>
        <v>0</v>
      </c>
      <c r="N143" s="79"/>
    </row>
    <row r="144" spans="1:14" ht="69.75" customHeight="1" x14ac:dyDescent="0.25">
      <c r="A144" s="1"/>
      <c r="B144" s="269">
        <v>300</v>
      </c>
      <c r="C144" s="269"/>
      <c r="D144" s="269"/>
      <c r="E144" s="269"/>
      <c r="F144" s="270"/>
      <c r="G144" s="30" t="s">
        <v>4</v>
      </c>
      <c r="H144" s="29"/>
      <c r="I144" s="126" t="s">
        <v>0</v>
      </c>
      <c r="J144" s="20">
        <v>600</v>
      </c>
      <c r="K144" s="46">
        <v>47433925</v>
      </c>
      <c r="L144" s="46">
        <v>35286925</v>
      </c>
      <c r="M144" s="239">
        <f t="shared" ref="M144" si="8">L144/K144%</f>
        <v>74.391745991924552</v>
      </c>
      <c r="N144" s="79"/>
    </row>
    <row r="145" spans="1:14" ht="36" customHeight="1" x14ac:dyDescent="0.25">
      <c r="A145" s="1"/>
      <c r="B145" s="269">
        <v>600</v>
      </c>
      <c r="C145" s="269"/>
      <c r="D145" s="269"/>
      <c r="E145" s="269"/>
      <c r="F145" s="270"/>
      <c r="G145" s="30" t="s">
        <v>59</v>
      </c>
      <c r="H145" s="30"/>
      <c r="I145" s="139" t="s">
        <v>131</v>
      </c>
      <c r="J145" s="20"/>
      <c r="K145" s="46">
        <f>SUM(K146:K149)</f>
        <v>15349000</v>
      </c>
      <c r="L145" s="46">
        <f>SUM(L146:L149)</f>
        <v>10919637</v>
      </c>
      <c r="M145" s="239">
        <f t="shared" ref="M145:M167" si="9">L145/K145%</f>
        <v>71.142335005537817</v>
      </c>
      <c r="N145" s="79"/>
    </row>
    <row r="146" spans="1:14" ht="98.25" customHeight="1" x14ac:dyDescent="0.25">
      <c r="A146" s="1"/>
      <c r="B146" s="271">
        <v>800</v>
      </c>
      <c r="C146" s="271"/>
      <c r="D146" s="271"/>
      <c r="E146" s="271"/>
      <c r="F146" s="267"/>
      <c r="G146" s="30" t="s">
        <v>3</v>
      </c>
      <c r="H146" s="30"/>
      <c r="I146" s="119" t="s">
        <v>0</v>
      </c>
      <c r="J146" s="20">
        <v>100</v>
      </c>
      <c r="K146" s="46">
        <v>9720165</v>
      </c>
      <c r="L146" s="46">
        <v>6796472</v>
      </c>
      <c r="M146" s="239">
        <f t="shared" si="9"/>
        <v>69.921364503586105</v>
      </c>
      <c r="N146" s="79"/>
    </row>
    <row r="147" spans="1:14" ht="49.5" customHeight="1" x14ac:dyDescent="0.25">
      <c r="A147" s="1"/>
      <c r="B147" s="269">
        <v>200</v>
      </c>
      <c r="C147" s="269"/>
      <c r="D147" s="269"/>
      <c r="E147" s="269"/>
      <c r="F147" s="270"/>
      <c r="G147" s="30" t="s">
        <v>2</v>
      </c>
      <c r="H147" s="30"/>
      <c r="I147" s="119" t="s">
        <v>0</v>
      </c>
      <c r="J147" s="20">
        <v>200</v>
      </c>
      <c r="K147" s="46">
        <v>1027302</v>
      </c>
      <c r="L147" s="46">
        <v>758428</v>
      </c>
      <c r="M147" s="239">
        <f t="shared" si="9"/>
        <v>73.827170588590306</v>
      </c>
      <c r="N147" s="79"/>
    </row>
    <row r="148" spans="1:14" ht="67.5" customHeight="1" x14ac:dyDescent="0.25">
      <c r="A148" s="1"/>
      <c r="B148" s="271">
        <v>800</v>
      </c>
      <c r="C148" s="271"/>
      <c r="D148" s="271"/>
      <c r="E148" s="271"/>
      <c r="F148" s="267"/>
      <c r="G148" s="30" t="s">
        <v>4</v>
      </c>
      <c r="H148" s="30"/>
      <c r="I148" s="119" t="s">
        <v>0</v>
      </c>
      <c r="J148" s="20">
        <v>600</v>
      </c>
      <c r="K148" s="46">
        <v>4543000</v>
      </c>
      <c r="L148" s="46">
        <v>3307250</v>
      </c>
      <c r="M148" s="239">
        <f t="shared" si="9"/>
        <v>72.798811358133392</v>
      </c>
      <c r="N148" s="79"/>
    </row>
    <row r="149" spans="1:14" ht="31.5" x14ac:dyDescent="0.25">
      <c r="A149" s="1"/>
      <c r="B149" s="23"/>
      <c r="C149" s="24"/>
      <c r="D149" s="24"/>
      <c r="E149" s="24"/>
      <c r="F149" s="24"/>
      <c r="G149" s="31" t="s">
        <v>1</v>
      </c>
      <c r="H149" s="31"/>
      <c r="I149" s="133" t="s">
        <v>0</v>
      </c>
      <c r="J149" s="42">
        <v>800</v>
      </c>
      <c r="K149" s="46">
        <v>58533</v>
      </c>
      <c r="L149" s="46">
        <v>57487</v>
      </c>
      <c r="M149" s="239">
        <f t="shared" si="9"/>
        <v>98.212973877983359</v>
      </c>
      <c r="N149" s="79"/>
    </row>
    <row r="150" spans="1:14" ht="36" customHeight="1" x14ac:dyDescent="0.25">
      <c r="A150" s="1"/>
      <c r="B150" s="267" t="s">
        <v>38</v>
      </c>
      <c r="C150" s="268"/>
      <c r="D150" s="268"/>
      <c r="E150" s="268"/>
      <c r="F150" s="268"/>
      <c r="G150" s="28" t="s">
        <v>56</v>
      </c>
      <c r="H150" s="28"/>
      <c r="I150" s="139" t="s">
        <v>133</v>
      </c>
      <c r="J150" s="20" t="s">
        <v>0</v>
      </c>
      <c r="K150" s="46">
        <f>SUM(K151)</f>
        <v>130000</v>
      </c>
      <c r="L150" s="46">
        <f>SUM(L151)</f>
        <v>110700</v>
      </c>
      <c r="M150" s="239">
        <f t="shared" si="9"/>
        <v>85.15384615384616</v>
      </c>
      <c r="N150" s="79"/>
    </row>
    <row r="151" spans="1:14" ht="31.5" x14ac:dyDescent="0.25">
      <c r="A151" s="1"/>
      <c r="B151" s="269">
        <v>300</v>
      </c>
      <c r="C151" s="269"/>
      <c r="D151" s="269"/>
      <c r="E151" s="269"/>
      <c r="F151" s="270"/>
      <c r="G151" s="30" t="s">
        <v>5</v>
      </c>
      <c r="H151" s="29"/>
      <c r="I151" s="126" t="s">
        <v>0</v>
      </c>
      <c r="J151" s="20">
        <v>300</v>
      </c>
      <c r="K151" s="46">
        <v>130000</v>
      </c>
      <c r="L151" s="46">
        <v>110700</v>
      </c>
      <c r="M151" s="239">
        <f t="shared" si="9"/>
        <v>85.15384615384616</v>
      </c>
      <c r="N151" s="79"/>
    </row>
    <row r="152" spans="1:14" ht="94.5" x14ac:dyDescent="0.25">
      <c r="A152" s="1"/>
      <c r="B152" s="235"/>
      <c r="C152" s="235"/>
      <c r="D152" s="235"/>
      <c r="E152" s="235"/>
      <c r="F152" s="236"/>
      <c r="G152" s="30" t="s">
        <v>532</v>
      </c>
      <c r="H152" s="29"/>
      <c r="I152" s="163" t="s">
        <v>533</v>
      </c>
      <c r="J152" s="20"/>
      <c r="K152" s="46">
        <f>SUM(K153)</f>
        <v>1149994</v>
      </c>
      <c r="L152" s="46">
        <f>SUM(L153)</f>
        <v>478515</v>
      </c>
      <c r="M152" s="239">
        <f t="shared" si="9"/>
        <v>41.610217096784851</v>
      </c>
      <c r="N152" s="79"/>
    </row>
    <row r="153" spans="1:14" ht="63" x14ac:dyDescent="0.25">
      <c r="A153" s="1"/>
      <c r="B153" s="235"/>
      <c r="C153" s="235"/>
      <c r="D153" s="235"/>
      <c r="E153" s="235"/>
      <c r="F153" s="236"/>
      <c r="G153" s="30" t="s">
        <v>4</v>
      </c>
      <c r="H153" s="29"/>
      <c r="I153" s="19" t="s">
        <v>0</v>
      </c>
      <c r="J153" s="20">
        <v>600</v>
      </c>
      <c r="K153" s="46">
        <v>1149994</v>
      </c>
      <c r="L153" s="46">
        <v>478515</v>
      </c>
      <c r="M153" s="239">
        <f t="shared" si="9"/>
        <v>41.610217096784851</v>
      </c>
      <c r="N153" s="79"/>
    </row>
    <row r="154" spans="1:14" ht="86.25" customHeight="1" x14ac:dyDescent="0.25">
      <c r="A154" s="1"/>
      <c r="B154" s="221"/>
      <c r="C154" s="221"/>
      <c r="D154" s="221"/>
      <c r="E154" s="221"/>
      <c r="F154" s="222"/>
      <c r="G154" s="30" t="s">
        <v>507</v>
      </c>
      <c r="H154" s="29"/>
      <c r="I154" s="163" t="s">
        <v>508</v>
      </c>
      <c r="J154" s="20"/>
      <c r="K154" s="46">
        <f>SUM(K155)</f>
        <v>379686</v>
      </c>
      <c r="L154" s="46">
        <f>SUM(L155)</f>
        <v>379685</v>
      </c>
      <c r="M154" s="239">
        <f t="shared" si="9"/>
        <v>99.999736624473897</v>
      </c>
      <c r="N154" s="79"/>
    </row>
    <row r="155" spans="1:14" ht="63" x14ac:dyDescent="0.25">
      <c r="A155" s="1"/>
      <c r="B155" s="221"/>
      <c r="C155" s="221"/>
      <c r="D155" s="221"/>
      <c r="E155" s="221"/>
      <c r="F155" s="222"/>
      <c r="G155" s="30" t="s">
        <v>4</v>
      </c>
      <c r="H155" s="29"/>
      <c r="I155" s="19" t="s">
        <v>0</v>
      </c>
      <c r="J155" s="20">
        <v>600</v>
      </c>
      <c r="K155" s="46">
        <v>379686</v>
      </c>
      <c r="L155" s="46">
        <v>379685</v>
      </c>
      <c r="M155" s="240">
        <f t="shared" si="9"/>
        <v>99.999736624473897</v>
      </c>
      <c r="N155" s="79"/>
    </row>
    <row r="156" spans="1:14" ht="99" customHeight="1" x14ac:dyDescent="0.25">
      <c r="A156" s="1"/>
      <c r="B156" s="66"/>
      <c r="C156" s="66"/>
      <c r="D156" s="66"/>
      <c r="E156" s="66"/>
      <c r="F156" s="67"/>
      <c r="G156" s="30" t="s">
        <v>128</v>
      </c>
      <c r="H156" s="30"/>
      <c r="I156" s="139" t="s">
        <v>127</v>
      </c>
      <c r="J156" s="20" t="s">
        <v>0</v>
      </c>
      <c r="K156" s="46">
        <f>SUM(K157)</f>
        <v>22032490</v>
      </c>
      <c r="L156" s="46">
        <f>SUM(L157)</f>
        <v>16709000</v>
      </c>
      <c r="M156" s="239">
        <f t="shared" si="9"/>
        <v>75.838001061160128</v>
      </c>
      <c r="N156" s="79"/>
    </row>
    <row r="157" spans="1:14" ht="66.75" customHeight="1" x14ac:dyDescent="0.25">
      <c r="A157" s="1"/>
      <c r="B157" s="66"/>
      <c r="C157" s="66"/>
      <c r="D157" s="66"/>
      <c r="E157" s="66"/>
      <c r="F157" s="67"/>
      <c r="G157" s="30" t="s">
        <v>4</v>
      </c>
      <c r="H157" s="30"/>
      <c r="I157" s="119" t="s">
        <v>0</v>
      </c>
      <c r="J157" s="20">
        <v>600</v>
      </c>
      <c r="K157" s="46">
        <v>22032490</v>
      </c>
      <c r="L157" s="46">
        <v>16709000</v>
      </c>
      <c r="M157" s="239">
        <f t="shared" si="9"/>
        <v>75.838001061160128</v>
      </c>
      <c r="N157" s="79"/>
    </row>
    <row r="158" spans="1:14" ht="97.5" customHeight="1" x14ac:dyDescent="0.25">
      <c r="A158" s="1"/>
      <c r="B158" s="66"/>
      <c r="C158" s="66"/>
      <c r="D158" s="66"/>
      <c r="E158" s="66"/>
      <c r="F158" s="67"/>
      <c r="G158" s="34" t="s">
        <v>130</v>
      </c>
      <c r="H158" s="34"/>
      <c r="I158" s="139" t="s">
        <v>129</v>
      </c>
      <c r="J158" s="20" t="s">
        <v>0</v>
      </c>
      <c r="K158" s="46">
        <f>SUM(K159)</f>
        <v>797500</v>
      </c>
      <c r="L158" s="46">
        <f>SUM(L159)</f>
        <v>402789</v>
      </c>
      <c r="M158" s="239">
        <f t="shared" si="9"/>
        <v>50.506457680250783</v>
      </c>
      <c r="N158" s="79"/>
    </row>
    <row r="159" spans="1:14" ht="63.75" customHeight="1" x14ac:dyDescent="0.25">
      <c r="A159" s="1"/>
      <c r="B159" s="66"/>
      <c r="C159" s="66"/>
      <c r="D159" s="66"/>
      <c r="E159" s="66"/>
      <c r="F159" s="67"/>
      <c r="G159" s="29" t="s">
        <v>4</v>
      </c>
      <c r="H159" s="32"/>
      <c r="I159" s="132" t="s">
        <v>0</v>
      </c>
      <c r="J159" s="20">
        <v>600</v>
      </c>
      <c r="K159" s="46">
        <v>797500</v>
      </c>
      <c r="L159" s="46">
        <v>402789</v>
      </c>
      <c r="M159" s="239">
        <f t="shared" si="9"/>
        <v>50.506457680250783</v>
      </c>
      <c r="N159" s="79"/>
    </row>
    <row r="160" spans="1:14" ht="66.75" customHeight="1" x14ac:dyDescent="0.25">
      <c r="A160" s="1"/>
      <c r="B160" s="66"/>
      <c r="C160" s="66"/>
      <c r="D160" s="66"/>
      <c r="E160" s="66"/>
      <c r="F160" s="67"/>
      <c r="G160" s="30" t="s">
        <v>124</v>
      </c>
      <c r="H160" s="30"/>
      <c r="I160" s="139" t="s">
        <v>123</v>
      </c>
      <c r="J160" s="20" t="s">
        <v>0</v>
      </c>
      <c r="K160" s="46">
        <f>SUM(K161)</f>
        <v>164732260</v>
      </c>
      <c r="L160" s="46">
        <f>SUM(L161)</f>
        <v>150585200</v>
      </c>
      <c r="M160" s="239">
        <f t="shared" si="9"/>
        <v>91.412088925387167</v>
      </c>
      <c r="N160" s="79"/>
    </row>
    <row r="161" spans="1:14" ht="63" customHeight="1" x14ac:dyDescent="0.25">
      <c r="A161" s="1"/>
      <c r="B161" s="66"/>
      <c r="C161" s="66"/>
      <c r="D161" s="66"/>
      <c r="E161" s="66"/>
      <c r="F161" s="67"/>
      <c r="G161" s="30" t="s">
        <v>4</v>
      </c>
      <c r="H161" s="30"/>
      <c r="I161" s="119" t="s">
        <v>0</v>
      </c>
      <c r="J161" s="20">
        <v>600</v>
      </c>
      <c r="K161" s="46">
        <v>164732260</v>
      </c>
      <c r="L161" s="46">
        <v>150585200</v>
      </c>
      <c r="M161" s="239">
        <f t="shared" si="9"/>
        <v>91.412088925387167</v>
      </c>
      <c r="N161" s="79"/>
    </row>
    <row r="162" spans="1:14" ht="70.5" customHeight="1" x14ac:dyDescent="0.25">
      <c r="A162" s="1"/>
      <c r="B162" s="66"/>
      <c r="C162" s="66"/>
      <c r="D162" s="66"/>
      <c r="E162" s="66"/>
      <c r="F162" s="67"/>
      <c r="G162" s="30" t="s">
        <v>126</v>
      </c>
      <c r="H162" s="30"/>
      <c r="I162" s="139" t="s">
        <v>125</v>
      </c>
      <c r="J162" s="20" t="s">
        <v>0</v>
      </c>
      <c r="K162" s="46">
        <f>SUM(K163)</f>
        <v>10145400</v>
      </c>
      <c r="L162" s="46">
        <f>SUM(L163)</f>
        <v>7772000</v>
      </c>
      <c r="M162" s="239">
        <f t="shared" si="9"/>
        <v>76.606146628028469</v>
      </c>
      <c r="N162" s="79"/>
    </row>
    <row r="163" spans="1:14" ht="63.75" customHeight="1" x14ac:dyDescent="0.25">
      <c r="A163" s="1"/>
      <c r="B163" s="66"/>
      <c r="C163" s="66"/>
      <c r="D163" s="66"/>
      <c r="E163" s="66"/>
      <c r="F163" s="67"/>
      <c r="G163" s="30" t="s">
        <v>4</v>
      </c>
      <c r="H163" s="30"/>
      <c r="I163" s="119"/>
      <c r="J163" s="20">
        <v>600</v>
      </c>
      <c r="K163" s="46">
        <v>10145400</v>
      </c>
      <c r="L163" s="46">
        <v>7772000</v>
      </c>
      <c r="M163" s="239">
        <f t="shared" si="9"/>
        <v>76.606146628028469</v>
      </c>
      <c r="N163" s="79"/>
    </row>
    <row r="164" spans="1:14" ht="68.25" customHeight="1" x14ac:dyDescent="0.25">
      <c r="A164" s="1"/>
      <c r="B164" s="66"/>
      <c r="C164" s="66"/>
      <c r="D164" s="66"/>
      <c r="E164" s="66"/>
      <c r="F164" s="67"/>
      <c r="G164" s="34" t="s">
        <v>384</v>
      </c>
      <c r="H164" s="85"/>
      <c r="I164" s="135" t="s">
        <v>121</v>
      </c>
      <c r="J164" s="20"/>
      <c r="K164" s="48">
        <f>SUM(K165)</f>
        <v>87384940</v>
      </c>
      <c r="L164" s="48">
        <f>SUM(L165)</f>
        <v>75215000</v>
      </c>
      <c r="M164" s="239">
        <f t="shared" si="9"/>
        <v>86.073183777433499</v>
      </c>
      <c r="N164" s="79"/>
    </row>
    <row r="165" spans="1:14" ht="62.25" customHeight="1" x14ac:dyDescent="0.25">
      <c r="A165" s="1"/>
      <c r="B165" s="66"/>
      <c r="C165" s="66"/>
      <c r="D165" s="66"/>
      <c r="E165" s="66"/>
      <c r="F165" s="67"/>
      <c r="G165" s="30" t="s">
        <v>4</v>
      </c>
      <c r="H165" s="31"/>
      <c r="I165" s="133" t="s">
        <v>0</v>
      </c>
      <c r="J165" s="20">
        <v>600</v>
      </c>
      <c r="K165" s="46">
        <v>87384940</v>
      </c>
      <c r="L165" s="46">
        <v>75215000</v>
      </c>
      <c r="M165" s="239">
        <f t="shared" si="9"/>
        <v>86.073183777433499</v>
      </c>
      <c r="N165" s="79"/>
    </row>
    <row r="166" spans="1:14" ht="62.25" customHeight="1" x14ac:dyDescent="0.25">
      <c r="A166" s="1"/>
      <c r="B166" s="251"/>
      <c r="C166" s="251"/>
      <c r="D166" s="251"/>
      <c r="E166" s="251"/>
      <c r="F166" s="252"/>
      <c r="G166" s="30" t="s">
        <v>544</v>
      </c>
      <c r="H166" s="31"/>
      <c r="I166" s="209" t="s">
        <v>545</v>
      </c>
      <c r="J166" s="20"/>
      <c r="K166" s="48">
        <f>SUM(K167)</f>
        <v>425340</v>
      </c>
      <c r="L166" s="48">
        <f>SUM(L167)</f>
        <v>0</v>
      </c>
      <c r="M166" s="239">
        <f t="shared" si="9"/>
        <v>0</v>
      </c>
      <c r="N166" s="79"/>
    </row>
    <row r="167" spans="1:14" ht="68.25" customHeight="1" x14ac:dyDescent="0.25">
      <c r="A167" s="1"/>
      <c r="B167" s="251"/>
      <c r="C167" s="251"/>
      <c r="D167" s="251"/>
      <c r="E167" s="251"/>
      <c r="F167" s="252"/>
      <c r="G167" s="30" t="s">
        <v>4</v>
      </c>
      <c r="H167" s="31"/>
      <c r="I167" s="209" t="s">
        <v>0</v>
      </c>
      <c r="J167" s="20">
        <v>600</v>
      </c>
      <c r="K167" s="46">
        <v>425340</v>
      </c>
      <c r="L167" s="46">
        <v>0</v>
      </c>
      <c r="M167" s="239">
        <f t="shared" si="9"/>
        <v>0</v>
      </c>
      <c r="N167" s="79"/>
    </row>
    <row r="168" spans="1:14" ht="54.75" customHeight="1" x14ac:dyDescent="0.25">
      <c r="A168" s="1"/>
      <c r="B168" s="66"/>
      <c r="C168" s="66"/>
      <c r="D168" s="66"/>
      <c r="E168" s="66"/>
      <c r="F168" s="67"/>
      <c r="G168" s="74" t="s">
        <v>135</v>
      </c>
      <c r="H168" s="74"/>
      <c r="I168" s="124" t="s">
        <v>134</v>
      </c>
      <c r="J168" s="20"/>
      <c r="K168" s="45">
        <f>SUM(K169+K171+K173+K176+K179)</f>
        <v>23625799</v>
      </c>
      <c r="L168" s="45">
        <f>SUM(L169+L171+L173+L176+L179)</f>
        <v>19360654</v>
      </c>
      <c r="M168" s="239">
        <f t="shared" ref="M168:M226" si="10">L168/K168%</f>
        <v>81.947086741912941</v>
      </c>
      <c r="N168" s="78"/>
    </row>
    <row r="169" spans="1:14" ht="95.25" customHeight="1" x14ac:dyDescent="0.25">
      <c r="A169" s="1"/>
      <c r="B169" s="66"/>
      <c r="C169" s="66"/>
      <c r="D169" s="66"/>
      <c r="E169" s="66"/>
      <c r="F169" s="67"/>
      <c r="G169" s="28" t="s">
        <v>60</v>
      </c>
      <c r="H169" s="28"/>
      <c r="I169" s="139" t="s">
        <v>138</v>
      </c>
      <c r="J169" s="20"/>
      <c r="K169" s="48">
        <f>SUM(K170)</f>
        <v>153288</v>
      </c>
      <c r="L169" s="48">
        <f>SUM(L170)</f>
        <v>137584</v>
      </c>
      <c r="M169" s="239">
        <f t="shared" si="10"/>
        <v>89.75523198162935</v>
      </c>
      <c r="N169" s="79"/>
    </row>
    <row r="170" spans="1:14" ht="31.5" x14ac:dyDescent="0.25">
      <c r="A170" s="1"/>
      <c r="B170" s="66"/>
      <c r="C170" s="66"/>
      <c r="D170" s="66"/>
      <c r="E170" s="66"/>
      <c r="F170" s="67"/>
      <c r="G170" s="32" t="s">
        <v>5</v>
      </c>
      <c r="H170" s="32"/>
      <c r="I170" s="146"/>
      <c r="J170" s="20">
        <v>300</v>
      </c>
      <c r="K170" s="46">
        <v>153288</v>
      </c>
      <c r="L170" s="46">
        <v>137584</v>
      </c>
      <c r="M170" s="239">
        <f t="shared" si="10"/>
        <v>89.75523198162935</v>
      </c>
      <c r="N170" s="79"/>
    </row>
    <row r="171" spans="1:14" ht="63" customHeight="1" x14ac:dyDescent="0.25">
      <c r="A171" s="1"/>
      <c r="B171" s="66"/>
      <c r="C171" s="66"/>
      <c r="D171" s="66"/>
      <c r="E171" s="66"/>
      <c r="F171" s="67"/>
      <c r="G171" s="34" t="s">
        <v>137</v>
      </c>
      <c r="H171" s="34"/>
      <c r="I171" s="135" t="s">
        <v>136</v>
      </c>
      <c r="J171" s="20"/>
      <c r="K171" s="46">
        <f>SUM(K172)</f>
        <v>5641838</v>
      </c>
      <c r="L171" s="46">
        <f>SUM(L172)</f>
        <v>4653600</v>
      </c>
      <c r="M171" s="239">
        <f t="shared" si="10"/>
        <v>82.48375795263884</v>
      </c>
      <c r="N171" s="79"/>
    </row>
    <row r="172" spans="1:14" ht="33" customHeight="1" x14ac:dyDescent="0.25">
      <c r="A172" s="1"/>
      <c r="B172" s="66"/>
      <c r="C172" s="66"/>
      <c r="D172" s="66"/>
      <c r="E172" s="66"/>
      <c r="F172" s="67"/>
      <c r="G172" s="30" t="s">
        <v>5</v>
      </c>
      <c r="H172" s="30"/>
      <c r="I172" s="147"/>
      <c r="J172" s="20">
        <v>300</v>
      </c>
      <c r="K172" s="46">
        <v>5641838</v>
      </c>
      <c r="L172" s="46">
        <v>4653600</v>
      </c>
      <c r="M172" s="240">
        <f t="shared" si="10"/>
        <v>82.48375795263884</v>
      </c>
      <c r="N172" s="79"/>
    </row>
    <row r="173" spans="1:14" ht="82.5" customHeight="1" x14ac:dyDescent="0.25">
      <c r="A173" s="1"/>
      <c r="B173" s="66"/>
      <c r="C173" s="66"/>
      <c r="D173" s="66"/>
      <c r="E173" s="66"/>
      <c r="F173" s="67"/>
      <c r="G173" s="34" t="s">
        <v>140</v>
      </c>
      <c r="H173" s="34"/>
      <c r="I173" s="139" t="s">
        <v>139</v>
      </c>
      <c r="J173" s="20"/>
      <c r="K173" s="46">
        <f>SUM(K174:K175)</f>
        <v>15436303</v>
      </c>
      <c r="L173" s="46">
        <f>SUM(L174:L175)</f>
        <v>12661980</v>
      </c>
      <c r="M173" s="239">
        <f t="shared" si="10"/>
        <v>82.027283346277926</v>
      </c>
      <c r="N173" s="79"/>
    </row>
    <row r="174" spans="1:14" ht="48" customHeight="1" x14ac:dyDescent="0.25">
      <c r="A174" s="1"/>
      <c r="B174" s="170"/>
      <c r="C174" s="170"/>
      <c r="D174" s="170"/>
      <c r="E174" s="170"/>
      <c r="F174" s="171"/>
      <c r="G174" s="30" t="s">
        <v>2</v>
      </c>
      <c r="H174" s="30"/>
      <c r="I174" s="119"/>
      <c r="J174" s="20">
        <v>200</v>
      </c>
      <c r="K174" s="46">
        <v>7108293</v>
      </c>
      <c r="L174" s="46">
        <v>5781974</v>
      </c>
      <c r="M174" s="239">
        <f t="shared" si="10"/>
        <v>81.341244656065811</v>
      </c>
      <c r="N174" s="79"/>
    </row>
    <row r="175" spans="1:14" ht="50.25" customHeight="1" x14ac:dyDescent="0.25">
      <c r="A175" s="1"/>
      <c r="B175" s="66"/>
      <c r="C175" s="66"/>
      <c r="D175" s="66"/>
      <c r="E175" s="66"/>
      <c r="F175" s="67"/>
      <c r="G175" s="30" t="s">
        <v>142</v>
      </c>
      <c r="H175" s="30"/>
      <c r="I175" s="119"/>
      <c r="J175" s="20">
        <v>300</v>
      </c>
      <c r="K175" s="46">
        <v>8328010</v>
      </c>
      <c r="L175" s="46">
        <v>6880006</v>
      </c>
      <c r="M175" s="239">
        <f t="shared" si="10"/>
        <v>82.612845085440568</v>
      </c>
      <c r="N175" s="79"/>
    </row>
    <row r="176" spans="1:14" ht="51" customHeight="1" x14ac:dyDescent="0.25">
      <c r="A176" s="1"/>
      <c r="B176" s="66"/>
      <c r="C176" s="66"/>
      <c r="D176" s="66"/>
      <c r="E176" s="66"/>
      <c r="F176" s="67"/>
      <c r="G176" s="30" t="s">
        <v>142</v>
      </c>
      <c r="H176" s="30"/>
      <c r="I176" s="139" t="s">
        <v>141</v>
      </c>
      <c r="J176" s="20"/>
      <c r="K176" s="46">
        <f>SUM(K177:K178)</f>
        <v>1138202</v>
      </c>
      <c r="L176" s="46">
        <f>SUM(L177:L178)</f>
        <v>1021346</v>
      </c>
      <c r="M176" s="239">
        <f t="shared" si="10"/>
        <v>89.733281087188388</v>
      </c>
      <c r="N176" s="79"/>
    </row>
    <row r="177" spans="1:14" ht="51.75" customHeight="1" x14ac:dyDescent="0.25">
      <c r="A177" s="1"/>
      <c r="B177" s="170"/>
      <c r="C177" s="170"/>
      <c r="D177" s="170"/>
      <c r="E177" s="170"/>
      <c r="F177" s="171"/>
      <c r="G177" s="30" t="s">
        <v>2</v>
      </c>
      <c r="H177" s="30"/>
      <c r="I177" s="119"/>
      <c r="J177" s="20">
        <v>200</v>
      </c>
      <c r="K177" s="46">
        <v>332767</v>
      </c>
      <c r="L177" s="46">
        <v>300342</v>
      </c>
      <c r="M177" s="239">
        <f t="shared" si="10"/>
        <v>90.255944850300665</v>
      </c>
      <c r="N177" s="79"/>
    </row>
    <row r="178" spans="1:14" ht="31.5" x14ac:dyDescent="0.25">
      <c r="A178" s="1"/>
      <c r="B178" s="66"/>
      <c r="C178" s="66"/>
      <c r="D178" s="66"/>
      <c r="E178" s="66"/>
      <c r="F178" s="67"/>
      <c r="G178" s="31" t="s">
        <v>5</v>
      </c>
      <c r="H178" s="31"/>
      <c r="I178" s="133"/>
      <c r="J178" s="20">
        <v>300</v>
      </c>
      <c r="K178" s="46">
        <v>805435</v>
      </c>
      <c r="L178" s="46">
        <v>721004</v>
      </c>
      <c r="M178" s="239">
        <f t="shared" si="10"/>
        <v>89.517341560771499</v>
      </c>
      <c r="N178" s="79"/>
    </row>
    <row r="179" spans="1:14" ht="51" customHeight="1" x14ac:dyDescent="0.25">
      <c r="A179" s="1"/>
      <c r="B179" s="66"/>
      <c r="C179" s="66"/>
      <c r="D179" s="66"/>
      <c r="E179" s="66"/>
      <c r="F179" s="67"/>
      <c r="G179" s="34" t="s">
        <v>155</v>
      </c>
      <c r="H179" s="34"/>
      <c r="I179" s="139" t="s">
        <v>154</v>
      </c>
      <c r="J179" s="20" t="s">
        <v>0</v>
      </c>
      <c r="K179" s="46">
        <f>SUM(K180:K181)</f>
        <v>1256168</v>
      </c>
      <c r="L179" s="46">
        <f>SUM(L180:L181)</f>
        <v>886144</v>
      </c>
      <c r="M179" s="239">
        <f t="shared" si="10"/>
        <v>70.543430496557789</v>
      </c>
      <c r="N179" s="79"/>
    </row>
    <row r="180" spans="1:14" ht="101.25" customHeight="1" x14ac:dyDescent="0.25">
      <c r="A180" s="1"/>
      <c r="B180" s="66"/>
      <c r="C180" s="66"/>
      <c r="D180" s="66"/>
      <c r="E180" s="66"/>
      <c r="F180" s="67"/>
      <c r="G180" s="29" t="s">
        <v>3</v>
      </c>
      <c r="H180" s="29"/>
      <c r="I180" s="126" t="s">
        <v>0</v>
      </c>
      <c r="J180" s="20">
        <v>100</v>
      </c>
      <c r="K180" s="46">
        <v>1169500</v>
      </c>
      <c r="L180" s="46">
        <v>846140</v>
      </c>
      <c r="M180" s="239">
        <f t="shared" si="10"/>
        <v>72.350577169730656</v>
      </c>
      <c r="N180" s="79"/>
    </row>
    <row r="181" spans="1:14" ht="48.75" customHeight="1" x14ac:dyDescent="0.25">
      <c r="A181" s="1"/>
      <c r="B181" s="66"/>
      <c r="C181" s="66"/>
      <c r="D181" s="66"/>
      <c r="E181" s="66"/>
      <c r="F181" s="67"/>
      <c r="G181" s="30" t="s">
        <v>2</v>
      </c>
      <c r="H181" s="30"/>
      <c r="I181" s="119"/>
      <c r="J181" s="20">
        <v>200</v>
      </c>
      <c r="K181" s="46">
        <v>86668</v>
      </c>
      <c r="L181" s="46">
        <v>40004</v>
      </c>
      <c r="M181" s="239">
        <f t="shared" si="10"/>
        <v>46.157751419208935</v>
      </c>
      <c r="N181" s="79"/>
    </row>
    <row r="182" spans="1:14" ht="51.75" customHeight="1" x14ac:dyDescent="0.25">
      <c r="A182" s="1"/>
      <c r="B182" s="66"/>
      <c r="C182" s="66"/>
      <c r="D182" s="66"/>
      <c r="E182" s="66"/>
      <c r="F182" s="67"/>
      <c r="G182" s="30" t="s">
        <v>144</v>
      </c>
      <c r="H182" s="30"/>
      <c r="I182" s="124" t="s">
        <v>143</v>
      </c>
      <c r="J182" s="20"/>
      <c r="K182" s="45">
        <f>SUM(K183+K188+K190+K193+K185)</f>
        <v>5073863</v>
      </c>
      <c r="L182" s="45">
        <f>SUM(L183+L188+L190+L193+L185)</f>
        <v>4426216</v>
      </c>
      <c r="M182" s="239">
        <f t="shared" si="10"/>
        <v>87.235623035150937</v>
      </c>
      <c r="N182" s="78"/>
    </row>
    <row r="183" spans="1:14" ht="48" customHeight="1" x14ac:dyDescent="0.25">
      <c r="A183" s="1"/>
      <c r="B183" s="66"/>
      <c r="C183" s="66"/>
      <c r="D183" s="66"/>
      <c r="E183" s="66"/>
      <c r="F183" s="67"/>
      <c r="G183" s="28" t="s">
        <v>57</v>
      </c>
      <c r="H183" s="28"/>
      <c r="I183" s="139" t="s">
        <v>145</v>
      </c>
      <c r="J183" s="20"/>
      <c r="K183" s="46">
        <f>SUM(K184:K184)</f>
        <v>564743</v>
      </c>
      <c r="L183" s="46">
        <f>SUM(L184:L184)</f>
        <v>564743</v>
      </c>
      <c r="M183" s="239">
        <f t="shared" si="10"/>
        <v>100</v>
      </c>
      <c r="N183" s="79"/>
    </row>
    <row r="184" spans="1:14" ht="66.75" customHeight="1" x14ac:dyDescent="0.25">
      <c r="A184" s="1"/>
      <c r="B184" s="66"/>
      <c r="C184" s="66"/>
      <c r="D184" s="66"/>
      <c r="E184" s="66"/>
      <c r="F184" s="67"/>
      <c r="G184" s="32" t="s">
        <v>4</v>
      </c>
      <c r="H184" s="30"/>
      <c r="I184" s="119"/>
      <c r="J184" s="20">
        <v>600</v>
      </c>
      <c r="K184" s="46">
        <v>564743</v>
      </c>
      <c r="L184" s="46">
        <v>564743</v>
      </c>
      <c r="M184" s="239">
        <f t="shared" si="10"/>
        <v>100</v>
      </c>
      <c r="N184" s="79"/>
    </row>
    <row r="185" spans="1:14" ht="84.75" customHeight="1" x14ac:dyDescent="0.25">
      <c r="A185" s="1"/>
      <c r="B185" s="221"/>
      <c r="C185" s="221"/>
      <c r="D185" s="221"/>
      <c r="E185" s="221"/>
      <c r="F185" s="222"/>
      <c r="G185" s="30" t="s">
        <v>509</v>
      </c>
      <c r="H185" s="30"/>
      <c r="I185" s="186" t="s">
        <v>510</v>
      </c>
      <c r="J185" s="20"/>
      <c r="K185" s="46">
        <f>SUM(K186:K187)</f>
        <v>648000</v>
      </c>
      <c r="L185" s="46">
        <f>SUM(L186:L187)</f>
        <v>648000</v>
      </c>
      <c r="M185" s="239">
        <f t="shared" si="10"/>
        <v>100</v>
      </c>
      <c r="N185" s="79"/>
    </row>
    <row r="186" spans="1:14" ht="35.25" customHeight="1" x14ac:dyDescent="0.25">
      <c r="A186" s="1"/>
      <c r="B186" s="221"/>
      <c r="C186" s="221"/>
      <c r="D186" s="221"/>
      <c r="E186" s="221"/>
      <c r="F186" s="222"/>
      <c r="G186" s="30" t="s">
        <v>5</v>
      </c>
      <c r="H186" s="30"/>
      <c r="I186" s="186"/>
      <c r="J186" s="20">
        <v>300</v>
      </c>
      <c r="K186" s="46">
        <v>248000</v>
      </c>
      <c r="L186" s="46">
        <v>248000</v>
      </c>
      <c r="M186" s="239">
        <f t="shared" si="10"/>
        <v>100</v>
      </c>
      <c r="N186" s="79"/>
    </row>
    <row r="187" spans="1:14" ht="65.25" customHeight="1" x14ac:dyDescent="0.25">
      <c r="A187" s="1"/>
      <c r="B187" s="221"/>
      <c r="C187" s="221"/>
      <c r="D187" s="221"/>
      <c r="E187" s="221"/>
      <c r="F187" s="222"/>
      <c r="G187" s="30" t="s">
        <v>4</v>
      </c>
      <c r="H187" s="30"/>
      <c r="I187" s="119"/>
      <c r="J187" s="20">
        <v>600</v>
      </c>
      <c r="K187" s="46">
        <v>400000</v>
      </c>
      <c r="L187" s="46">
        <v>400000</v>
      </c>
      <c r="M187" s="239">
        <f t="shared" si="10"/>
        <v>100</v>
      </c>
      <c r="N187" s="79"/>
    </row>
    <row r="188" spans="1:14" ht="98.25" customHeight="1" x14ac:dyDescent="0.25">
      <c r="A188" s="1"/>
      <c r="B188" s="66"/>
      <c r="C188" s="66"/>
      <c r="D188" s="66"/>
      <c r="E188" s="66"/>
      <c r="F188" s="67"/>
      <c r="G188" s="30" t="s">
        <v>147</v>
      </c>
      <c r="H188" s="30"/>
      <c r="I188" s="139" t="s">
        <v>146</v>
      </c>
      <c r="J188" s="20"/>
      <c r="K188" s="46">
        <f>SUM(K189)</f>
        <v>508120</v>
      </c>
      <c r="L188" s="46">
        <f>SUM(L189)</f>
        <v>508120</v>
      </c>
      <c r="M188" s="240">
        <f t="shared" si="10"/>
        <v>100</v>
      </c>
      <c r="N188" s="79"/>
    </row>
    <row r="189" spans="1:14" ht="67.5" customHeight="1" x14ac:dyDescent="0.25">
      <c r="A189" s="1"/>
      <c r="B189" s="66"/>
      <c r="C189" s="66"/>
      <c r="D189" s="66"/>
      <c r="E189" s="66"/>
      <c r="F189" s="67"/>
      <c r="G189" s="30" t="s">
        <v>4</v>
      </c>
      <c r="H189" s="30"/>
      <c r="I189" s="119" t="s">
        <v>0</v>
      </c>
      <c r="J189" s="20">
        <v>600</v>
      </c>
      <c r="K189" s="46">
        <v>508120</v>
      </c>
      <c r="L189" s="46">
        <v>508120</v>
      </c>
      <c r="M189" s="241">
        <f t="shared" si="10"/>
        <v>100</v>
      </c>
      <c r="N189" s="79"/>
    </row>
    <row r="190" spans="1:14" ht="129.75" customHeight="1" x14ac:dyDescent="0.25">
      <c r="A190" s="1"/>
      <c r="B190" s="66"/>
      <c r="C190" s="66"/>
      <c r="D190" s="66"/>
      <c r="E190" s="66"/>
      <c r="F190" s="67"/>
      <c r="G190" s="85" t="s">
        <v>148</v>
      </c>
      <c r="H190" s="85"/>
      <c r="I190" s="135" t="s">
        <v>149</v>
      </c>
      <c r="J190" s="20"/>
      <c r="K190" s="46">
        <f>SUM(K191:K192)</f>
        <v>2619000</v>
      </c>
      <c r="L190" s="46">
        <f>SUM(L191:L192)</f>
        <v>2619000</v>
      </c>
      <c r="M190" s="239">
        <f t="shared" si="10"/>
        <v>100</v>
      </c>
      <c r="N190" s="79"/>
    </row>
    <row r="191" spans="1:14" ht="38.25" customHeight="1" x14ac:dyDescent="0.25">
      <c r="A191" s="1"/>
      <c r="B191" s="66"/>
      <c r="C191" s="66"/>
      <c r="D191" s="66"/>
      <c r="E191" s="66"/>
      <c r="F191" s="67"/>
      <c r="G191" s="30" t="s">
        <v>5</v>
      </c>
      <c r="H191" s="30"/>
      <c r="I191" s="119" t="s">
        <v>0</v>
      </c>
      <c r="J191" s="20">
        <v>300</v>
      </c>
      <c r="K191" s="46">
        <v>1146800</v>
      </c>
      <c r="L191" s="46">
        <v>1146800</v>
      </c>
      <c r="M191" s="239">
        <f t="shared" si="10"/>
        <v>100</v>
      </c>
      <c r="N191" s="79"/>
    </row>
    <row r="192" spans="1:14" ht="68.25" customHeight="1" x14ac:dyDescent="0.25">
      <c r="A192" s="1"/>
      <c r="B192" s="170"/>
      <c r="C192" s="170"/>
      <c r="D192" s="170"/>
      <c r="E192" s="170"/>
      <c r="F192" s="171"/>
      <c r="G192" s="30" t="s">
        <v>4</v>
      </c>
      <c r="H192" s="30"/>
      <c r="I192" s="119" t="s">
        <v>0</v>
      </c>
      <c r="J192" s="20">
        <v>600</v>
      </c>
      <c r="K192" s="48">
        <v>1472200</v>
      </c>
      <c r="L192" s="48">
        <v>1472200</v>
      </c>
      <c r="M192" s="239">
        <f t="shared" si="10"/>
        <v>100</v>
      </c>
      <c r="N192" s="79"/>
    </row>
    <row r="193" spans="1:14" ht="59.25" customHeight="1" x14ac:dyDescent="0.25">
      <c r="A193" s="1"/>
      <c r="B193" s="66"/>
      <c r="C193" s="66"/>
      <c r="D193" s="66"/>
      <c r="E193" s="66"/>
      <c r="F193" s="67"/>
      <c r="G193" s="34" t="s">
        <v>150</v>
      </c>
      <c r="H193" s="34"/>
      <c r="I193" s="147" t="s">
        <v>151</v>
      </c>
      <c r="J193" s="20"/>
      <c r="K193" s="48">
        <f>SUM(K194)</f>
        <v>734000</v>
      </c>
      <c r="L193" s="48">
        <f>SUM(L194)</f>
        <v>86353</v>
      </c>
      <c r="M193" s="239">
        <f t="shared" si="10"/>
        <v>11.764713896457765</v>
      </c>
      <c r="N193" s="79"/>
    </row>
    <row r="194" spans="1:14" ht="31.5" x14ac:dyDescent="0.25">
      <c r="A194" s="1"/>
      <c r="B194" s="66"/>
      <c r="C194" s="66"/>
      <c r="D194" s="66"/>
      <c r="E194" s="66"/>
      <c r="F194" s="67"/>
      <c r="G194" s="30" t="s">
        <v>5</v>
      </c>
      <c r="H194" s="30"/>
      <c r="I194" s="119" t="s">
        <v>0</v>
      </c>
      <c r="J194" s="20">
        <v>300</v>
      </c>
      <c r="K194" s="48">
        <v>734000</v>
      </c>
      <c r="L194" s="48">
        <v>86353</v>
      </c>
      <c r="M194" s="238">
        <f t="shared" si="10"/>
        <v>11.764713896457765</v>
      </c>
      <c r="N194" s="79"/>
    </row>
    <row r="195" spans="1:14" ht="54.75" customHeight="1" x14ac:dyDescent="0.25">
      <c r="A195" s="1"/>
      <c r="B195" s="66"/>
      <c r="C195" s="66"/>
      <c r="D195" s="66"/>
      <c r="E195" s="66"/>
      <c r="F195" s="67"/>
      <c r="G195" s="30" t="s">
        <v>153</v>
      </c>
      <c r="H195" s="30"/>
      <c r="I195" s="124" t="s">
        <v>152</v>
      </c>
      <c r="J195" s="20"/>
      <c r="K195" s="45">
        <f>SUM(K196)</f>
        <v>905425</v>
      </c>
      <c r="L195" s="45">
        <f>SUM(L196)</f>
        <v>600450</v>
      </c>
      <c r="M195" s="238">
        <f t="shared" si="10"/>
        <v>66.3169229919651</v>
      </c>
      <c r="N195" s="78"/>
    </row>
    <row r="196" spans="1:14" ht="34.5" customHeight="1" x14ac:dyDescent="0.25">
      <c r="A196" s="1"/>
      <c r="B196" s="271">
        <v>600</v>
      </c>
      <c r="C196" s="271"/>
      <c r="D196" s="271"/>
      <c r="E196" s="271"/>
      <c r="F196" s="267"/>
      <c r="G196" s="28" t="s">
        <v>58</v>
      </c>
      <c r="H196" s="28"/>
      <c r="I196" s="139" t="s">
        <v>156</v>
      </c>
      <c r="J196" s="20"/>
      <c r="K196" s="46">
        <f>SUM(K197:K198)</f>
        <v>905425</v>
      </c>
      <c r="L196" s="46">
        <f>SUM(L197:L198)</f>
        <v>600450</v>
      </c>
      <c r="M196" s="239">
        <f t="shared" si="10"/>
        <v>66.3169229919651</v>
      </c>
      <c r="N196" s="79"/>
    </row>
    <row r="197" spans="1:14" ht="48.75" customHeight="1" x14ac:dyDescent="0.25">
      <c r="A197" s="1"/>
      <c r="B197" s="62"/>
      <c r="C197" s="62"/>
      <c r="D197" s="62"/>
      <c r="E197" s="62"/>
      <c r="F197" s="63"/>
      <c r="G197" s="29" t="s">
        <v>2</v>
      </c>
      <c r="H197" s="29"/>
      <c r="I197" s="126"/>
      <c r="J197" s="20">
        <v>200</v>
      </c>
      <c r="K197" s="46">
        <v>255425</v>
      </c>
      <c r="L197" s="46">
        <v>0</v>
      </c>
      <c r="M197" s="239">
        <f t="shared" si="10"/>
        <v>0</v>
      </c>
      <c r="N197" s="79"/>
    </row>
    <row r="198" spans="1:14" ht="69" customHeight="1" x14ac:dyDescent="0.25">
      <c r="A198" s="1"/>
      <c r="B198" s="258" t="s">
        <v>37</v>
      </c>
      <c r="C198" s="258"/>
      <c r="D198" s="258"/>
      <c r="E198" s="258"/>
      <c r="F198" s="259"/>
      <c r="G198" s="30" t="s">
        <v>4</v>
      </c>
      <c r="H198" s="30"/>
      <c r="I198" s="119"/>
      <c r="J198" s="20">
        <v>600</v>
      </c>
      <c r="K198" s="46">
        <v>650000</v>
      </c>
      <c r="L198" s="46">
        <v>600450</v>
      </c>
      <c r="M198" s="239">
        <f t="shared" si="10"/>
        <v>92.376923076923077</v>
      </c>
      <c r="N198" s="79"/>
    </row>
    <row r="199" spans="1:14" ht="114.75" customHeight="1" x14ac:dyDescent="0.25">
      <c r="A199" s="1"/>
      <c r="B199" s="233"/>
      <c r="C199" s="233"/>
      <c r="D199" s="233"/>
      <c r="E199" s="233"/>
      <c r="F199" s="234"/>
      <c r="G199" s="35" t="s">
        <v>377</v>
      </c>
      <c r="H199" s="30"/>
      <c r="I199" s="188" t="s">
        <v>163</v>
      </c>
      <c r="J199" s="43" t="s">
        <v>0</v>
      </c>
      <c r="K199" s="49">
        <f>SUM(K200+K203)</f>
        <v>10000</v>
      </c>
      <c r="L199" s="49">
        <f>SUM(L200+L203)</f>
        <v>10000</v>
      </c>
      <c r="M199" s="239">
        <f t="shared" si="10"/>
        <v>100</v>
      </c>
      <c r="N199" s="79"/>
    </row>
    <row r="200" spans="1:14" ht="51" customHeight="1" x14ac:dyDescent="0.25">
      <c r="A200" s="1"/>
      <c r="B200" s="233"/>
      <c r="C200" s="233"/>
      <c r="D200" s="233"/>
      <c r="E200" s="233"/>
      <c r="F200" s="234"/>
      <c r="G200" s="33" t="s">
        <v>165</v>
      </c>
      <c r="H200" s="30"/>
      <c r="I200" s="188" t="s">
        <v>164</v>
      </c>
      <c r="J200" s="43"/>
      <c r="K200" s="45">
        <f>SUM(K201)</f>
        <v>2849</v>
      </c>
      <c r="L200" s="45">
        <f>SUM(L201)</f>
        <v>2849</v>
      </c>
      <c r="M200" s="239">
        <f t="shared" si="10"/>
        <v>100</v>
      </c>
      <c r="N200" s="79"/>
    </row>
    <row r="201" spans="1:14" ht="51" customHeight="1" x14ac:dyDescent="0.25">
      <c r="A201" s="1"/>
      <c r="B201" s="233"/>
      <c r="C201" s="233"/>
      <c r="D201" s="233"/>
      <c r="E201" s="233"/>
      <c r="F201" s="234"/>
      <c r="G201" s="28" t="s">
        <v>62</v>
      </c>
      <c r="H201" s="30"/>
      <c r="I201" s="191" t="s">
        <v>166</v>
      </c>
      <c r="J201" s="43"/>
      <c r="K201" s="46">
        <f>SUM(K202:K202)</f>
        <v>2849</v>
      </c>
      <c r="L201" s="46">
        <f>SUM(L202:L202)</f>
        <v>2849</v>
      </c>
      <c r="M201" s="239">
        <f t="shared" si="10"/>
        <v>100</v>
      </c>
      <c r="N201" s="79"/>
    </row>
    <row r="202" spans="1:14" ht="51" customHeight="1" x14ac:dyDescent="0.25">
      <c r="A202" s="1"/>
      <c r="B202" s="233"/>
      <c r="C202" s="233"/>
      <c r="D202" s="233"/>
      <c r="E202" s="233"/>
      <c r="F202" s="234"/>
      <c r="G202" s="30" t="s">
        <v>4</v>
      </c>
      <c r="H202" s="30"/>
      <c r="I202" s="192"/>
      <c r="J202" s="20">
        <v>600</v>
      </c>
      <c r="K202" s="49">
        <v>2849</v>
      </c>
      <c r="L202" s="49">
        <v>2849</v>
      </c>
      <c r="M202" s="239">
        <f t="shared" si="10"/>
        <v>100</v>
      </c>
      <c r="N202" s="79"/>
    </row>
    <row r="203" spans="1:14" ht="51" customHeight="1" x14ac:dyDescent="0.25">
      <c r="A203" s="1"/>
      <c r="B203" s="249"/>
      <c r="C203" s="249"/>
      <c r="D203" s="249"/>
      <c r="E203" s="249"/>
      <c r="F203" s="250"/>
      <c r="G203" s="35" t="s">
        <v>168</v>
      </c>
      <c r="H203" s="30"/>
      <c r="I203" s="188" t="s">
        <v>167</v>
      </c>
      <c r="J203" s="20"/>
      <c r="K203" s="46">
        <f>SUM(K204)</f>
        <v>7151</v>
      </c>
      <c r="L203" s="46">
        <f>SUM(L204)</f>
        <v>7151</v>
      </c>
      <c r="M203" s="239">
        <f t="shared" si="10"/>
        <v>99.999999999999986</v>
      </c>
      <c r="N203" s="79"/>
    </row>
    <row r="204" spans="1:14" ht="51" customHeight="1" x14ac:dyDescent="0.25">
      <c r="A204" s="1"/>
      <c r="B204" s="249"/>
      <c r="C204" s="249"/>
      <c r="D204" s="249"/>
      <c r="E204" s="249"/>
      <c r="F204" s="250"/>
      <c r="G204" s="28" t="s">
        <v>62</v>
      </c>
      <c r="H204" s="30"/>
      <c r="I204" s="191" t="s">
        <v>464</v>
      </c>
      <c r="J204" s="43"/>
      <c r="K204" s="46">
        <f>SUM(K205)</f>
        <v>7151</v>
      </c>
      <c r="L204" s="46">
        <f>SUM(L205)</f>
        <v>7151</v>
      </c>
      <c r="M204" s="238">
        <f t="shared" si="10"/>
        <v>99.999999999999986</v>
      </c>
      <c r="N204" s="79"/>
    </row>
    <row r="205" spans="1:14" ht="51" customHeight="1" x14ac:dyDescent="0.25">
      <c r="A205" s="1"/>
      <c r="B205" s="249"/>
      <c r="C205" s="249"/>
      <c r="D205" s="249"/>
      <c r="E205" s="249"/>
      <c r="F205" s="250"/>
      <c r="G205" s="30" t="s">
        <v>4</v>
      </c>
      <c r="H205" s="30"/>
      <c r="I205" s="192"/>
      <c r="J205" s="20">
        <v>600</v>
      </c>
      <c r="K205" s="49">
        <v>7151</v>
      </c>
      <c r="L205" s="49">
        <v>7151</v>
      </c>
      <c r="M205" s="239">
        <f t="shared" si="10"/>
        <v>99.999999999999986</v>
      </c>
      <c r="N205" s="79"/>
    </row>
    <row r="206" spans="1:14" ht="67.5" customHeight="1" x14ac:dyDescent="0.25">
      <c r="A206" s="1"/>
      <c r="B206" s="200"/>
      <c r="C206" s="200"/>
      <c r="D206" s="200"/>
      <c r="E206" s="200"/>
      <c r="F206" s="201"/>
      <c r="G206" s="40" t="s">
        <v>63</v>
      </c>
      <c r="H206" s="30"/>
      <c r="I206" s="84" t="s">
        <v>169</v>
      </c>
      <c r="J206" s="44" t="s">
        <v>0</v>
      </c>
      <c r="K206" s="51">
        <f t="shared" ref="K206:L209" si="11">SUM(K207)</f>
        <v>70000</v>
      </c>
      <c r="L206" s="51">
        <f t="shared" si="11"/>
        <v>70000</v>
      </c>
      <c r="M206" s="237">
        <f t="shared" si="10"/>
        <v>100</v>
      </c>
      <c r="N206" s="79"/>
    </row>
    <row r="207" spans="1:14" ht="112.5" customHeight="1" x14ac:dyDescent="0.25">
      <c r="A207" s="1"/>
      <c r="B207" s="200"/>
      <c r="C207" s="200"/>
      <c r="D207" s="200"/>
      <c r="E207" s="200"/>
      <c r="F207" s="201"/>
      <c r="G207" s="36" t="s">
        <v>105</v>
      </c>
      <c r="H207" s="30"/>
      <c r="I207" s="188" t="s">
        <v>213</v>
      </c>
      <c r="J207" s="43"/>
      <c r="K207" s="49">
        <f t="shared" si="11"/>
        <v>70000</v>
      </c>
      <c r="L207" s="49">
        <f t="shared" si="11"/>
        <v>70000</v>
      </c>
      <c r="M207" s="238">
        <f t="shared" si="10"/>
        <v>100</v>
      </c>
      <c r="N207" s="79"/>
    </row>
    <row r="208" spans="1:14" ht="244.5" customHeight="1" x14ac:dyDescent="0.25">
      <c r="A208" s="1"/>
      <c r="B208" s="200"/>
      <c r="C208" s="200"/>
      <c r="D208" s="200"/>
      <c r="E208" s="200"/>
      <c r="F208" s="201"/>
      <c r="G208" s="90" t="s">
        <v>474</v>
      </c>
      <c r="H208" s="30"/>
      <c r="I208" s="178" t="s">
        <v>215</v>
      </c>
      <c r="J208" s="20"/>
      <c r="K208" s="49">
        <f t="shared" si="11"/>
        <v>70000</v>
      </c>
      <c r="L208" s="49">
        <f t="shared" si="11"/>
        <v>70000</v>
      </c>
      <c r="M208" s="238">
        <f t="shared" si="10"/>
        <v>100</v>
      </c>
      <c r="N208" s="79"/>
    </row>
    <row r="209" spans="1:14" ht="131.25" customHeight="1" x14ac:dyDescent="0.25">
      <c r="A209" s="1"/>
      <c r="B209" s="200"/>
      <c r="C209" s="200"/>
      <c r="D209" s="200"/>
      <c r="E209" s="200"/>
      <c r="F209" s="201"/>
      <c r="G209" s="87" t="s">
        <v>475</v>
      </c>
      <c r="H209" s="30"/>
      <c r="I209" s="183" t="s">
        <v>217</v>
      </c>
      <c r="J209" s="20"/>
      <c r="K209" s="49">
        <f t="shared" si="11"/>
        <v>70000</v>
      </c>
      <c r="L209" s="49">
        <f t="shared" si="11"/>
        <v>70000</v>
      </c>
      <c r="M209" s="239">
        <f t="shared" si="10"/>
        <v>100</v>
      </c>
      <c r="N209" s="79"/>
    </row>
    <row r="210" spans="1:14" ht="63.75" customHeight="1" x14ac:dyDescent="0.25">
      <c r="A210" s="1"/>
      <c r="B210" s="200"/>
      <c r="C210" s="200"/>
      <c r="D210" s="200"/>
      <c r="E210" s="200"/>
      <c r="F210" s="201"/>
      <c r="G210" s="30" t="s">
        <v>4</v>
      </c>
      <c r="H210" s="30"/>
      <c r="I210" s="119"/>
      <c r="J210" s="20">
        <v>600</v>
      </c>
      <c r="K210" s="46">
        <v>70000</v>
      </c>
      <c r="L210" s="46">
        <v>70000</v>
      </c>
      <c r="M210" s="240">
        <f t="shared" si="10"/>
        <v>100</v>
      </c>
      <c r="N210" s="79"/>
    </row>
    <row r="211" spans="1:14" ht="95.25" customHeight="1" x14ac:dyDescent="0.25">
      <c r="A211" s="1"/>
      <c r="B211" s="105"/>
      <c r="C211" s="105"/>
      <c r="D211" s="105"/>
      <c r="E211" s="105"/>
      <c r="F211" s="106"/>
      <c r="G211" s="54" t="s">
        <v>64</v>
      </c>
      <c r="H211" s="54"/>
      <c r="I211" s="148" t="s">
        <v>222</v>
      </c>
      <c r="J211" s="44" t="s">
        <v>0</v>
      </c>
      <c r="K211" s="51">
        <f>SUM(K212+K218)</f>
        <v>240643</v>
      </c>
      <c r="L211" s="51">
        <f>SUM(L212+L218)</f>
        <v>89917</v>
      </c>
      <c r="M211" s="237">
        <f t="shared" si="10"/>
        <v>37.365308776901884</v>
      </c>
      <c r="N211" s="79"/>
    </row>
    <row r="212" spans="1:14" ht="114.75" customHeight="1" x14ac:dyDescent="0.25">
      <c r="A212" s="1"/>
      <c r="B212" s="105"/>
      <c r="C212" s="105"/>
      <c r="D212" s="105"/>
      <c r="E212" s="105"/>
      <c r="F212" s="106"/>
      <c r="G212" s="36" t="s">
        <v>406</v>
      </c>
      <c r="H212" s="36"/>
      <c r="I212" s="128" t="s">
        <v>223</v>
      </c>
      <c r="J212" s="41" t="s">
        <v>0</v>
      </c>
      <c r="K212" s="45">
        <f>SUM(K214+K216)</f>
        <v>160643</v>
      </c>
      <c r="L212" s="45">
        <f>SUM(L214+L216)</f>
        <v>46917</v>
      </c>
      <c r="M212" s="239">
        <f t="shared" si="10"/>
        <v>29.205754374607046</v>
      </c>
      <c r="N212" s="79"/>
    </row>
    <row r="213" spans="1:14" ht="87" customHeight="1" x14ac:dyDescent="0.25">
      <c r="A213" s="1"/>
      <c r="B213" s="105"/>
      <c r="C213" s="105"/>
      <c r="D213" s="105"/>
      <c r="E213" s="105"/>
      <c r="F213" s="106"/>
      <c r="G213" s="36" t="s">
        <v>224</v>
      </c>
      <c r="H213" s="36"/>
      <c r="I213" s="129" t="s">
        <v>225</v>
      </c>
      <c r="J213" s="41"/>
      <c r="K213" s="49">
        <f>SUM(K214+K216)</f>
        <v>160643</v>
      </c>
      <c r="L213" s="49">
        <f>SUM(L214+L216)</f>
        <v>46917</v>
      </c>
      <c r="M213" s="239">
        <f t="shared" si="10"/>
        <v>29.205754374607046</v>
      </c>
      <c r="N213" s="79"/>
    </row>
    <row r="214" spans="1:14" ht="125.25" customHeight="1" x14ac:dyDescent="0.25">
      <c r="A214" s="1"/>
      <c r="B214" s="105"/>
      <c r="C214" s="105"/>
      <c r="D214" s="105"/>
      <c r="E214" s="105"/>
      <c r="F214" s="106"/>
      <c r="G214" s="28" t="s">
        <v>106</v>
      </c>
      <c r="H214" s="28"/>
      <c r="I214" s="37" t="s">
        <v>226</v>
      </c>
      <c r="J214" s="20" t="s">
        <v>0</v>
      </c>
      <c r="K214" s="46">
        <f>SUM(K215)</f>
        <v>40000</v>
      </c>
      <c r="L214" s="46">
        <f>SUM(L215)</f>
        <v>6702</v>
      </c>
      <c r="M214" s="239">
        <f t="shared" si="10"/>
        <v>16.754999999999999</v>
      </c>
      <c r="N214" s="79"/>
    </row>
    <row r="215" spans="1:14" ht="66" customHeight="1" x14ac:dyDescent="0.25">
      <c r="A215" s="1"/>
      <c r="B215" s="105"/>
      <c r="C215" s="105"/>
      <c r="D215" s="105"/>
      <c r="E215" s="105"/>
      <c r="F215" s="106"/>
      <c r="G215" s="29" t="s">
        <v>4</v>
      </c>
      <c r="H215" s="29"/>
      <c r="I215" s="119" t="s">
        <v>0</v>
      </c>
      <c r="J215" s="20">
        <v>600</v>
      </c>
      <c r="K215" s="46">
        <v>40000</v>
      </c>
      <c r="L215" s="46">
        <v>6702</v>
      </c>
      <c r="M215" s="240">
        <f t="shared" si="10"/>
        <v>16.754999999999999</v>
      </c>
      <c r="N215" s="79"/>
    </row>
    <row r="216" spans="1:14" ht="100.5" customHeight="1" x14ac:dyDescent="0.25">
      <c r="A216" s="1"/>
      <c r="B216" s="105"/>
      <c r="C216" s="105"/>
      <c r="D216" s="105"/>
      <c r="E216" s="105"/>
      <c r="F216" s="106"/>
      <c r="G216" s="29" t="s">
        <v>228</v>
      </c>
      <c r="H216" s="29"/>
      <c r="I216" s="131" t="s">
        <v>227</v>
      </c>
      <c r="J216" s="20" t="s">
        <v>0</v>
      </c>
      <c r="K216" s="46">
        <f>SUM(K217)</f>
        <v>120643</v>
      </c>
      <c r="L216" s="46">
        <f>SUM(L217)</f>
        <v>40215</v>
      </c>
      <c r="M216" s="239">
        <f t="shared" si="10"/>
        <v>33.333885927902983</v>
      </c>
      <c r="N216" s="79"/>
    </row>
    <row r="217" spans="1:14" ht="65.25" customHeight="1" x14ac:dyDescent="0.25">
      <c r="A217" s="1"/>
      <c r="B217" s="105"/>
      <c r="C217" s="105"/>
      <c r="D217" s="105"/>
      <c r="E217" s="105"/>
      <c r="F217" s="106"/>
      <c r="G217" s="31" t="s">
        <v>4</v>
      </c>
      <c r="H217" s="32"/>
      <c r="I217" s="126" t="s">
        <v>0</v>
      </c>
      <c r="J217" s="20">
        <v>600</v>
      </c>
      <c r="K217" s="46">
        <v>120643</v>
      </c>
      <c r="L217" s="46">
        <v>40215</v>
      </c>
      <c r="M217" s="239">
        <f t="shared" si="10"/>
        <v>33.333885927902983</v>
      </c>
      <c r="N217" s="79"/>
    </row>
    <row r="218" spans="1:14" ht="99" customHeight="1" x14ac:dyDescent="0.25">
      <c r="A218" s="1"/>
      <c r="B218" s="105"/>
      <c r="C218" s="105"/>
      <c r="D218" s="105"/>
      <c r="E218" s="105"/>
      <c r="F218" s="106"/>
      <c r="G218" s="36" t="s">
        <v>107</v>
      </c>
      <c r="H218" s="36"/>
      <c r="I218" s="128" t="s">
        <v>422</v>
      </c>
      <c r="J218" s="20"/>
      <c r="K218" s="49">
        <f>SUM(K220)</f>
        <v>80000</v>
      </c>
      <c r="L218" s="49">
        <f>SUM(L220)</f>
        <v>43000</v>
      </c>
      <c r="M218" s="239">
        <f t="shared" si="10"/>
        <v>53.75</v>
      </c>
      <c r="N218" s="79"/>
    </row>
    <row r="219" spans="1:14" ht="81.75" customHeight="1" x14ac:dyDescent="0.25">
      <c r="A219" s="1"/>
      <c r="B219" s="105"/>
      <c r="C219" s="105"/>
      <c r="D219" s="105"/>
      <c r="E219" s="105"/>
      <c r="F219" s="106"/>
      <c r="G219" s="36" t="s">
        <v>230</v>
      </c>
      <c r="H219" s="36"/>
      <c r="I219" s="129" t="s">
        <v>423</v>
      </c>
      <c r="J219" s="20"/>
      <c r="K219" s="49">
        <f>SUM(K220)</f>
        <v>80000</v>
      </c>
      <c r="L219" s="49">
        <f>SUM(L220)</f>
        <v>43000</v>
      </c>
      <c r="M219" s="238">
        <f t="shared" si="10"/>
        <v>53.75</v>
      </c>
      <c r="N219" s="79"/>
    </row>
    <row r="220" spans="1:14" ht="111" customHeight="1" x14ac:dyDescent="0.25">
      <c r="A220" s="1"/>
      <c r="B220" s="105"/>
      <c r="C220" s="105"/>
      <c r="D220" s="105"/>
      <c r="E220" s="105"/>
      <c r="F220" s="106"/>
      <c r="G220" s="28" t="s">
        <v>108</v>
      </c>
      <c r="H220" s="28"/>
      <c r="I220" s="131" t="s">
        <v>424</v>
      </c>
      <c r="J220" s="20"/>
      <c r="K220" s="49">
        <f>SUM(K221+K222)</f>
        <v>80000</v>
      </c>
      <c r="L220" s="49">
        <f>SUM(L221+L222)</f>
        <v>43000</v>
      </c>
      <c r="M220" s="239">
        <f t="shared" si="10"/>
        <v>53.75</v>
      </c>
      <c r="N220" s="79"/>
    </row>
    <row r="221" spans="1:14" ht="46.5" customHeight="1" x14ac:dyDescent="0.25">
      <c r="A221" s="1"/>
      <c r="B221" s="105"/>
      <c r="C221" s="105"/>
      <c r="D221" s="105"/>
      <c r="E221" s="105"/>
      <c r="F221" s="106"/>
      <c r="G221" s="30" t="s">
        <v>2</v>
      </c>
      <c r="H221" s="30"/>
      <c r="I221" s="119" t="s">
        <v>0</v>
      </c>
      <c r="J221" s="20">
        <v>200</v>
      </c>
      <c r="K221" s="47">
        <v>18000</v>
      </c>
      <c r="L221" s="47">
        <v>11000</v>
      </c>
      <c r="M221" s="239">
        <f t="shared" si="10"/>
        <v>61.111111111111114</v>
      </c>
      <c r="N221" s="79"/>
    </row>
    <row r="222" spans="1:14" ht="65.25" customHeight="1" x14ac:dyDescent="0.25">
      <c r="A222" s="1"/>
      <c r="B222" s="105"/>
      <c r="C222" s="105"/>
      <c r="D222" s="105"/>
      <c r="E222" s="105"/>
      <c r="F222" s="106"/>
      <c r="G222" s="30" t="s">
        <v>4</v>
      </c>
      <c r="H222" s="30"/>
      <c r="I222" s="119" t="s">
        <v>0</v>
      </c>
      <c r="J222" s="20">
        <v>600</v>
      </c>
      <c r="K222" s="46">
        <v>62000</v>
      </c>
      <c r="L222" s="46">
        <v>32000</v>
      </c>
      <c r="M222" s="239">
        <f t="shared" si="10"/>
        <v>51.612903225806448</v>
      </c>
      <c r="N222" s="79"/>
    </row>
    <row r="223" spans="1:14" ht="46.5" customHeight="1" x14ac:dyDescent="0.25">
      <c r="A223" s="1"/>
      <c r="B223" s="176"/>
      <c r="C223" s="176"/>
      <c r="D223" s="176"/>
      <c r="E223" s="176"/>
      <c r="F223" s="177"/>
      <c r="G223" s="54" t="s">
        <v>71</v>
      </c>
      <c r="H223" s="30"/>
      <c r="I223" s="84" t="s">
        <v>261</v>
      </c>
      <c r="J223" s="44" t="s">
        <v>0</v>
      </c>
      <c r="K223" s="50">
        <f>SUM(K224)</f>
        <v>406942</v>
      </c>
      <c r="L223" s="50">
        <f>SUM(L224)</f>
        <v>210000</v>
      </c>
      <c r="M223" s="237">
        <f t="shared" si="10"/>
        <v>51.604405541821684</v>
      </c>
      <c r="N223" s="79"/>
    </row>
    <row r="224" spans="1:14" ht="82.5" customHeight="1" x14ac:dyDescent="0.25">
      <c r="A224" s="1"/>
      <c r="B224" s="176"/>
      <c r="C224" s="176"/>
      <c r="D224" s="176"/>
      <c r="E224" s="176"/>
      <c r="F224" s="177"/>
      <c r="G224" s="89" t="s">
        <v>109</v>
      </c>
      <c r="H224" s="30"/>
      <c r="I224" s="178" t="s">
        <v>262</v>
      </c>
      <c r="J224" s="43" t="s">
        <v>0</v>
      </c>
      <c r="K224" s="49">
        <f>SUM(K225)</f>
        <v>406942</v>
      </c>
      <c r="L224" s="49">
        <f>SUM(L225)</f>
        <v>210000</v>
      </c>
      <c r="M224" s="239">
        <f t="shared" si="10"/>
        <v>51.604405541821684</v>
      </c>
      <c r="N224" s="79"/>
    </row>
    <row r="225" spans="1:14" ht="55.5" customHeight="1" x14ac:dyDescent="0.25">
      <c r="A225" s="1"/>
      <c r="B225" s="176"/>
      <c r="C225" s="176"/>
      <c r="D225" s="176"/>
      <c r="E225" s="176"/>
      <c r="F225" s="177"/>
      <c r="G225" s="89" t="s">
        <v>425</v>
      </c>
      <c r="H225" s="30"/>
      <c r="I225" s="124" t="s">
        <v>426</v>
      </c>
      <c r="J225" s="41"/>
      <c r="K225" s="48">
        <f>SUM(K226+K228)</f>
        <v>406942</v>
      </c>
      <c r="L225" s="48">
        <f>SUM(L226+L228)</f>
        <v>210000</v>
      </c>
      <c r="M225" s="237">
        <f t="shared" si="10"/>
        <v>51.604405541821684</v>
      </c>
      <c r="N225" s="79"/>
    </row>
    <row r="226" spans="1:14" ht="95.25" customHeight="1" x14ac:dyDescent="0.25">
      <c r="A226" s="1"/>
      <c r="B226" s="176"/>
      <c r="C226" s="176"/>
      <c r="D226" s="176"/>
      <c r="E226" s="176"/>
      <c r="F226" s="177"/>
      <c r="G226" s="179" t="s">
        <v>427</v>
      </c>
      <c r="H226" s="30"/>
      <c r="I226" s="139" t="s">
        <v>428</v>
      </c>
      <c r="J226" s="41"/>
      <c r="K226" s="48">
        <f>SUM(K227)</f>
        <v>386942</v>
      </c>
      <c r="L226" s="48">
        <f>SUM(L227)</f>
        <v>200000</v>
      </c>
      <c r="M226" s="238">
        <f t="shared" si="10"/>
        <v>51.687332985305289</v>
      </c>
      <c r="N226" s="79"/>
    </row>
    <row r="227" spans="1:14" ht="69" customHeight="1" x14ac:dyDescent="0.25">
      <c r="A227" s="1"/>
      <c r="B227" s="176"/>
      <c r="C227" s="176"/>
      <c r="D227" s="176"/>
      <c r="E227" s="176"/>
      <c r="F227" s="177"/>
      <c r="G227" s="31" t="s">
        <v>4</v>
      </c>
      <c r="H227" s="30"/>
      <c r="I227" s="180" t="s">
        <v>0</v>
      </c>
      <c r="J227" s="20">
        <v>600</v>
      </c>
      <c r="K227" s="48">
        <v>386942</v>
      </c>
      <c r="L227" s="48">
        <v>200000</v>
      </c>
      <c r="M227" s="239">
        <f t="shared" ref="M227:M229" si="12">L227/K227%</f>
        <v>51.687332985305289</v>
      </c>
      <c r="N227" s="79"/>
    </row>
    <row r="228" spans="1:14" ht="110.25" customHeight="1" x14ac:dyDescent="0.25">
      <c r="A228" s="1"/>
      <c r="B228" s="176"/>
      <c r="C228" s="176"/>
      <c r="D228" s="176"/>
      <c r="E228" s="176"/>
      <c r="F228" s="177"/>
      <c r="G228" s="28" t="s">
        <v>429</v>
      </c>
      <c r="H228" s="30"/>
      <c r="I228" s="139" t="s">
        <v>430</v>
      </c>
      <c r="J228" s="43"/>
      <c r="K228" s="46">
        <f>SUM(K229)</f>
        <v>20000</v>
      </c>
      <c r="L228" s="46">
        <f>SUM(L229)</f>
        <v>10000</v>
      </c>
      <c r="M228" s="239">
        <f t="shared" si="12"/>
        <v>50</v>
      </c>
      <c r="N228" s="79"/>
    </row>
    <row r="229" spans="1:14" ht="63" customHeight="1" x14ac:dyDescent="0.25">
      <c r="A229" s="1"/>
      <c r="B229" s="176"/>
      <c r="C229" s="176"/>
      <c r="D229" s="176"/>
      <c r="E229" s="176"/>
      <c r="F229" s="177"/>
      <c r="G229" s="31" t="s">
        <v>4</v>
      </c>
      <c r="H229" s="30"/>
      <c r="I229" s="124"/>
      <c r="J229" s="56">
        <v>600</v>
      </c>
      <c r="K229" s="48">
        <v>20000</v>
      </c>
      <c r="L229" s="48">
        <v>10000</v>
      </c>
      <c r="M229" s="240">
        <f t="shared" si="12"/>
        <v>50</v>
      </c>
      <c r="N229" s="79"/>
    </row>
    <row r="230" spans="1:14" ht="69.75" customHeight="1" x14ac:dyDescent="0.25">
      <c r="A230" s="1"/>
      <c r="B230" s="216"/>
      <c r="C230" s="216"/>
      <c r="D230" s="216"/>
      <c r="E230" s="216"/>
      <c r="F230" s="217"/>
      <c r="G230" s="40" t="s">
        <v>85</v>
      </c>
      <c r="H230" s="30"/>
      <c r="I230" s="226" t="s">
        <v>344</v>
      </c>
      <c r="J230" s="44" t="s">
        <v>0</v>
      </c>
      <c r="K230" s="51">
        <f t="shared" ref="K230:L230" si="13">SUM(K232)</f>
        <v>1000000</v>
      </c>
      <c r="L230" s="51">
        <f t="shared" si="13"/>
        <v>1000000</v>
      </c>
      <c r="M230" s="237">
        <f t="shared" ref="M230:M299" si="14">L230/K230%</f>
        <v>100</v>
      </c>
      <c r="N230" s="79"/>
    </row>
    <row r="231" spans="1:14" ht="81.75" customHeight="1" x14ac:dyDescent="0.25">
      <c r="A231" s="1"/>
      <c r="B231" s="216"/>
      <c r="C231" s="216"/>
      <c r="D231" s="216"/>
      <c r="E231" s="216"/>
      <c r="F231" s="217"/>
      <c r="G231" s="36" t="s">
        <v>114</v>
      </c>
      <c r="H231" s="30"/>
      <c r="I231" s="205" t="s">
        <v>345</v>
      </c>
      <c r="J231" s="55"/>
      <c r="K231" s="46">
        <f t="shared" ref="K231:L233" si="15">SUM(K232)</f>
        <v>1000000</v>
      </c>
      <c r="L231" s="46">
        <f t="shared" si="15"/>
        <v>1000000</v>
      </c>
      <c r="M231" s="238">
        <f t="shared" si="14"/>
        <v>100</v>
      </c>
      <c r="N231" s="79"/>
    </row>
    <row r="232" spans="1:14" ht="33" customHeight="1" x14ac:dyDescent="0.25">
      <c r="A232" s="1"/>
      <c r="B232" s="216"/>
      <c r="C232" s="216"/>
      <c r="D232" s="216"/>
      <c r="E232" s="216"/>
      <c r="F232" s="217"/>
      <c r="G232" s="30" t="s">
        <v>501</v>
      </c>
      <c r="H232" s="30"/>
      <c r="I232" s="19" t="s">
        <v>503</v>
      </c>
      <c r="J232" s="20"/>
      <c r="K232" s="46">
        <f t="shared" si="15"/>
        <v>1000000</v>
      </c>
      <c r="L232" s="46">
        <f t="shared" si="15"/>
        <v>1000000</v>
      </c>
      <c r="M232" s="239">
        <f t="shared" si="14"/>
        <v>100</v>
      </c>
      <c r="N232" s="79"/>
    </row>
    <row r="233" spans="1:14" ht="82.5" customHeight="1" x14ac:dyDescent="0.25">
      <c r="A233" s="1"/>
      <c r="B233" s="216"/>
      <c r="C233" s="216"/>
      <c r="D233" s="216"/>
      <c r="E233" s="216"/>
      <c r="F233" s="217"/>
      <c r="G233" s="223" t="s">
        <v>502</v>
      </c>
      <c r="H233" s="30"/>
      <c r="I233" s="224" t="s">
        <v>504</v>
      </c>
      <c r="J233" s="225"/>
      <c r="K233" s="46">
        <f t="shared" si="15"/>
        <v>1000000</v>
      </c>
      <c r="L233" s="46">
        <f t="shared" si="15"/>
        <v>1000000</v>
      </c>
      <c r="M233" s="239">
        <f t="shared" si="14"/>
        <v>100</v>
      </c>
      <c r="N233" s="79"/>
    </row>
    <row r="234" spans="1:14" ht="63.75" customHeight="1" x14ac:dyDescent="0.25">
      <c r="A234" s="1"/>
      <c r="B234" s="216"/>
      <c r="C234" s="216"/>
      <c r="D234" s="216"/>
      <c r="E234" s="216"/>
      <c r="F234" s="217"/>
      <c r="G234" s="32" t="s">
        <v>4</v>
      </c>
      <c r="H234" s="30"/>
      <c r="I234" s="209" t="s">
        <v>0</v>
      </c>
      <c r="J234" s="42">
        <v>600</v>
      </c>
      <c r="K234" s="253">
        <v>1000000</v>
      </c>
      <c r="L234" s="46">
        <v>1000000</v>
      </c>
      <c r="M234" s="242">
        <f t="shared" si="14"/>
        <v>100</v>
      </c>
      <c r="N234" s="79"/>
    </row>
    <row r="235" spans="1:14" ht="16.5" x14ac:dyDescent="0.25">
      <c r="A235" s="1"/>
      <c r="B235" s="105"/>
      <c r="C235" s="105"/>
      <c r="D235" s="105"/>
      <c r="E235" s="105"/>
      <c r="F235" s="106"/>
      <c r="G235" s="40" t="s">
        <v>9</v>
      </c>
      <c r="H235" s="40"/>
      <c r="I235" s="142" t="s">
        <v>365</v>
      </c>
      <c r="J235" s="44" t="s">
        <v>0</v>
      </c>
      <c r="K235" s="51">
        <f>SUM(K236+K240)</f>
        <v>4426893</v>
      </c>
      <c r="L235" s="51">
        <f>SUM(L236+L240)</f>
        <v>3452845</v>
      </c>
      <c r="M235" s="237">
        <f t="shared" si="14"/>
        <v>77.997028615780863</v>
      </c>
      <c r="N235" s="79"/>
    </row>
    <row r="236" spans="1:14" ht="16.5" x14ac:dyDescent="0.25">
      <c r="A236" s="1"/>
      <c r="B236" s="105"/>
      <c r="C236" s="105"/>
      <c r="D236" s="105"/>
      <c r="E236" s="105"/>
      <c r="F236" s="106"/>
      <c r="G236" s="28" t="s">
        <v>7</v>
      </c>
      <c r="H236" s="28"/>
      <c r="I236" s="37" t="s">
        <v>369</v>
      </c>
      <c r="J236" s="43"/>
      <c r="K236" s="46">
        <f>SUM(K237:K239)</f>
        <v>3815945</v>
      </c>
      <c r="L236" s="46">
        <f>SUM(L237:L239)</f>
        <v>2841897</v>
      </c>
      <c r="M236" s="238">
        <f t="shared" si="14"/>
        <v>74.474265221327883</v>
      </c>
      <c r="N236" s="79"/>
    </row>
    <row r="237" spans="1:14" ht="131.25" customHeight="1" x14ac:dyDescent="0.25">
      <c r="A237" s="1"/>
      <c r="B237" s="105"/>
      <c r="C237" s="105"/>
      <c r="D237" s="105"/>
      <c r="E237" s="105"/>
      <c r="F237" s="106"/>
      <c r="G237" s="30" t="s">
        <v>3</v>
      </c>
      <c r="H237" s="30"/>
      <c r="I237" s="119" t="s">
        <v>0</v>
      </c>
      <c r="J237" s="20">
        <v>100</v>
      </c>
      <c r="K237" s="46">
        <v>3587487</v>
      </c>
      <c r="L237" s="46">
        <v>2684661</v>
      </c>
      <c r="M237" s="239">
        <f t="shared" si="14"/>
        <v>74.834027273130189</v>
      </c>
      <c r="N237" s="79"/>
    </row>
    <row r="238" spans="1:14" ht="52.5" customHeight="1" x14ac:dyDescent="0.25">
      <c r="A238" s="1"/>
      <c r="B238" s="105"/>
      <c r="C238" s="105"/>
      <c r="D238" s="105"/>
      <c r="E238" s="105"/>
      <c r="F238" s="106"/>
      <c r="G238" s="30" t="s">
        <v>2</v>
      </c>
      <c r="H238" s="30"/>
      <c r="I238" s="119" t="s">
        <v>0</v>
      </c>
      <c r="J238" s="20">
        <v>200</v>
      </c>
      <c r="K238" s="46">
        <v>221471</v>
      </c>
      <c r="L238" s="46">
        <v>154012</v>
      </c>
      <c r="M238" s="239">
        <f t="shared" si="14"/>
        <v>69.540481598042177</v>
      </c>
      <c r="N238" s="79"/>
    </row>
    <row r="239" spans="1:14" ht="31.5" x14ac:dyDescent="0.25">
      <c r="A239" s="1"/>
      <c r="B239" s="105"/>
      <c r="C239" s="105"/>
      <c r="D239" s="105"/>
      <c r="E239" s="105"/>
      <c r="F239" s="106"/>
      <c r="G239" s="30" t="s">
        <v>1</v>
      </c>
      <c r="H239" s="31"/>
      <c r="I239" s="119" t="s">
        <v>0</v>
      </c>
      <c r="J239" s="20">
        <v>800</v>
      </c>
      <c r="K239" s="46">
        <v>6987</v>
      </c>
      <c r="L239" s="46">
        <v>3224</v>
      </c>
      <c r="M239" s="239">
        <f t="shared" si="14"/>
        <v>46.142836696722483</v>
      </c>
      <c r="N239" s="79"/>
    </row>
    <row r="240" spans="1:14" ht="78.75" x14ac:dyDescent="0.25">
      <c r="A240" s="1"/>
      <c r="B240" s="219"/>
      <c r="C240" s="219"/>
      <c r="D240" s="219"/>
      <c r="E240" s="219"/>
      <c r="F240" s="220"/>
      <c r="G240" s="30" t="s">
        <v>505</v>
      </c>
      <c r="H240" s="30"/>
      <c r="I240" s="19" t="s">
        <v>531</v>
      </c>
      <c r="J240" s="20"/>
      <c r="K240" s="46">
        <f>SUM(K241)</f>
        <v>610948</v>
      </c>
      <c r="L240" s="46">
        <f>SUM(L241)</f>
        <v>610948</v>
      </c>
      <c r="M240" s="239">
        <f t="shared" si="14"/>
        <v>100.00000000000001</v>
      </c>
      <c r="N240" s="79"/>
    </row>
    <row r="241" spans="1:14" ht="67.5" customHeight="1" x14ac:dyDescent="0.25">
      <c r="A241" s="1"/>
      <c r="B241" s="219"/>
      <c r="C241" s="219"/>
      <c r="D241" s="219"/>
      <c r="E241" s="219"/>
      <c r="F241" s="220"/>
      <c r="G241" s="32" t="s">
        <v>4</v>
      </c>
      <c r="H241" s="31"/>
      <c r="I241" s="19" t="s">
        <v>0</v>
      </c>
      <c r="J241" s="20">
        <v>600</v>
      </c>
      <c r="K241" s="46">
        <v>610948</v>
      </c>
      <c r="L241" s="46">
        <v>610948</v>
      </c>
      <c r="M241" s="239">
        <f t="shared" si="14"/>
        <v>100.00000000000001</v>
      </c>
      <c r="N241" s="79"/>
    </row>
    <row r="242" spans="1:14" ht="117" customHeight="1" x14ac:dyDescent="0.25">
      <c r="A242" s="1"/>
      <c r="B242" s="105"/>
      <c r="C242" s="105"/>
      <c r="D242" s="105"/>
      <c r="E242" s="105"/>
      <c r="F242" s="106"/>
      <c r="G242" s="155" t="s">
        <v>405</v>
      </c>
      <c r="H242" s="40">
        <v>858</v>
      </c>
      <c r="I242" s="119"/>
      <c r="J242" s="20"/>
      <c r="K242" s="51">
        <f>SUM(K253+K290+K302+K312+K319+K243+K248+K307)</f>
        <v>200102662</v>
      </c>
      <c r="L242" s="51">
        <f>SUM(L253+L290+L302+L312+L319+L243+L248+L307)</f>
        <v>127239275</v>
      </c>
      <c r="M242" s="237">
        <f t="shared" si="14"/>
        <v>63.58699765823205</v>
      </c>
      <c r="N242" s="79"/>
    </row>
    <row r="243" spans="1:14" ht="61.5" customHeight="1" x14ac:dyDescent="0.25">
      <c r="A243" s="1"/>
      <c r="B243" s="214"/>
      <c r="C243" s="214"/>
      <c r="D243" s="214"/>
      <c r="E243" s="214"/>
      <c r="F243" s="215"/>
      <c r="G243" s="54" t="s">
        <v>493</v>
      </c>
      <c r="H243" s="40"/>
      <c r="I243" s="182" t="s">
        <v>497</v>
      </c>
      <c r="J243" s="44" t="s">
        <v>0</v>
      </c>
      <c r="K243" s="51">
        <f t="shared" ref="K243:L246" si="16">SUM(K244)</f>
        <v>10000</v>
      </c>
      <c r="L243" s="51">
        <f t="shared" si="16"/>
        <v>7680</v>
      </c>
      <c r="M243" s="237">
        <f t="shared" si="14"/>
        <v>76.8</v>
      </c>
      <c r="N243" s="79"/>
    </row>
    <row r="244" spans="1:14" ht="99" customHeight="1" x14ac:dyDescent="0.25">
      <c r="A244" s="1"/>
      <c r="B244" s="214"/>
      <c r="C244" s="214"/>
      <c r="D244" s="214"/>
      <c r="E244" s="214"/>
      <c r="F244" s="215"/>
      <c r="G244" s="35" t="s">
        <v>494</v>
      </c>
      <c r="H244" s="40"/>
      <c r="I244" s="218" t="s">
        <v>498</v>
      </c>
      <c r="J244" s="41" t="s">
        <v>0</v>
      </c>
      <c r="K244" s="49">
        <f t="shared" si="16"/>
        <v>10000</v>
      </c>
      <c r="L244" s="49">
        <f t="shared" si="16"/>
        <v>7680</v>
      </c>
      <c r="M244" s="239">
        <f t="shared" si="14"/>
        <v>76.8</v>
      </c>
      <c r="N244" s="79"/>
    </row>
    <row r="245" spans="1:14" ht="51.75" customHeight="1" x14ac:dyDescent="0.25">
      <c r="A245" s="1"/>
      <c r="B245" s="214"/>
      <c r="C245" s="214"/>
      <c r="D245" s="214"/>
      <c r="E245" s="214"/>
      <c r="F245" s="215"/>
      <c r="G245" s="94" t="s">
        <v>495</v>
      </c>
      <c r="H245" s="40"/>
      <c r="I245" s="218" t="s">
        <v>499</v>
      </c>
      <c r="J245" s="41"/>
      <c r="K245" s="49">
        <f t="shared" si="16"/>
        <v>10000</v>
      </c>
      <c r="L245" s="49">
        <f t="shared" si="16"/>
        <v>7680</v>
      </c>
      <c r="M245" s="239">
        <f t="shared" si="14"/>
        <v>76.8</v>
      </c>
      <c r="N245" s="79"/>
    </row>
    <row r="246" spans="1:14" ht="33.75" customHeight="1" x14ac:dyDescent="0.25">
      <c r="A246" s="1"/>
      <c r="B246" s="214"/>
      <c r="C246" s="214"/>
      <c r="D246" s="214"/>
      <c r="E246" s="214"/>
      <c r="F246" s="215"/>
      <c r="G246" s="28" t="s">
        <v>496</v>
      </c>
      <c r="H246" s="40"/>
      <c r="I246" s="19" t="s">
        <v>500</v>
      </c>
      <c r="J246" s="20" t="s">
        <v>0</v>
      </c>
      <c r="K246" s="46">
        <f t="shared" si="16"/>
        <v>10000</v>
      </c>
      <c r="L246" s="46">
        <f t="shared" si="16"/>
        <v>7680</v>
      </c>
      <c r="M246" s="239">
        <f t="shared" si="14"/>
        <v>76.8</v>
      </c>
      <c r="N246" s="79"/>
    </row>
    <row r="247" spans="1:14" ht="33" customHeight="1" x14ac:dyDescent="0.25">
      <c r="A247" s="1"/>
      <c r="B247" s="214"/>
      <c r="C247" s="214"/>
      <c r="D247" s="214"/>
      <c r="E247" s="214"/>
      <c r="F247" s="215"/>
      <c r="G247" s="30" t="s">
        <v>2</v>
      </c>
      <c r="H247" s="40"/>
      <c r="I247" s="209" t="s">
        <v>0</v>
      </c>
      <c r="J247" s="42">
        <v>200</v>
      </c>
      <c r="K247" s="47">
        <v>10000</v>
      </c>
      <c r="L247" s="47">
        <v>7680</v>
      </c>
      <c r="M247" s="239">
        <f t="shared" si="14"/>
        <v>76.8</v>
      </c>
      <c r="N247" s="79"/>
    </row>
    <row r="248" spans="1:14" ht="33" customHeight="1" x14ac:dyDescent="0.25">
      <c r="A248" s="1"/>
      <c r="B248" s="227"/>
      <c r="C248" s="227"/>
      <c r="D248" s="227"/>
      <c r="E248" s="227"/>
      <c r="F248" s="228"/>
      <c r="G248" s="54" t="s">
        <v>71</v>
      </c>
      <c r="H248" s="40"/>
      <c r="I248" s="84" t="s">
        <v>261</v>
      </c>
      <c r="J248" s="44" t="s">
        <v>0</v>
      </c>
      <c r="K248" s="51">
        <f t="shared" ref="K248:L251" si="17">SUM(K249)</f>
        <v>1705845</v>
      </c>
      <c r="L248" s="51">
        <f t="shared" si="17"/>
        <v>1705845</v>
      </c>
      <c r="M248" s="237">
        <f t="shared" si="14"/>
        <v>100</v>
      </c>
      <c r="N248" s="79"/>
    </row>
    <row r="249" spans="1:14" ht="33" customHeight="1" x14ac:dyDescent="0.25">
      <c r="A249" s="1"/>
      <c r="B249" s="227"/>
      <c r="C249" s="227"/>
      <c r="D249" s="227"/>
      <c r="E249" s="227"/>
      <c r="F249" s="228"/>
      <c r="G249" s="36" t="s">
        <v>109</v>
      </c>
      <c r="H249" s="40"/>
      <c r="I249" s="178" t="s">
        <v>262</v>
      </c>
      <c r="J249" s="43" t="s">
        <v>0</v>
      </c>
      <c r="K249" s="48">
        <f t="shared" si="17"/>
        <v>1705845</v>
      </c>
      <c r="L249" s="48">
        <f t="shared" si="17"/>
        <v>1705845</v>
      </c>
      <c r="M249" s="239">
        <f t="shared" si="14"/>
        <v>100</v>
      </c>
      <c r="N249" s="79"/>
    </row>
    <row r="250" spans="1:14" ht="33" customHeight="1" x14ac:dyDescent="0.25">
      <c r="A250" s="1"/>
      <c r="B250" s="227"/>
      <c r="C250" s="227"/>
      <c r="D250" s="227"/>
      <c r="E250" s="227"/>
      <c r="F250" s="228"/>
      <c r="G250" s="29" t="s">
        <v>511</v>
      </c>
      <c r="H250" s="40"/>
      <c r="I250" s="19" t="s">
        <v>513</v>
      </c>
      <c r="J250" s="20"/>
      <c r="K250" s="48">
        <f t="shared" si="17"/>
        <v>1705845</v>
      </c>
      <c r="L250" s="48">
        <f t="shared" si="17"/>
        <v>1705845</v>
      </c>
      <c r="M250" s="239">
        <f t="shared" si="14"/>
        <v>100</v>
      </c>
      <c r="N250" s="79"/>
    </row>
    <row r="251" spans="1:14" ht="33" customHeight="1" x14ac:dyDescent="0.25">
      <c r="A251" s="1"/>
      <c r="B251" s="227"/>
      <c r="C251" s="227"/>
      <c r="D251" s="227"/>
      <c r="E251" s="227"/>
      <c r="F251" s="228"/>
      <c r="G251" s="29" t="s">
        <v>512</v>
      </c>
      <c r="H251" s="40"/>
      <c r="I251" s="19" t="s">
        <v>514</v>
      </c>
      <c r="J251" s="20"/>
      <c r="K251" s="48">
        <f t="shared" si="17"/>
        <v>1705845</v>
      </c>
      <c r="L251" s="48">
        <f t="shared" si="17"/>
        <v>1705845</v>
      </c>
      <c r="M251" s="240">
        <f t="shared" si="14"/>
        <v>100</v>
      </c>
      <c r="N251" s="79"/>
    </row>
    <row r="252" spans="1:14" ht="33" customHeight="1" x14ac:dyDescent="0.25">
      <c r="A252" s="1"/>
      <c r="B252" s="227"/>
      <c r="C252" s="227"/>
      <c r="D252" s="227"/>
      <c r="E252" s="227"/>
      <c r="F252" s="228"/>
      <c r="G252" s="30" t="s">
        <v>100</v>
      </c>
      <c r="H252" s="40"/>
      <c r="I252" s="19" t="s">
        <v>0</v>
      </c>
      <c r="J252" s="20">
        <v>400</v>
      </c>
      <c r="K252" s="46">
        <v>1705845</v>
      </c>
      <c r="L252" s="46">
        <v>1705845</v>
      </c>
      <c r="M252" s="239">
        <f t="shared" si="14"/>
        <v>100</v>
      </c>
      <c r="N252" s="79"/>
    </row>
    <row r="253" spans="1:14" ht="63.75" customHeight="1" x14ac:dyDescent="0.25">
      <c r="A253" s="1"/>
      <c r="B253" s="105"/>
      <c r="C253" s="105"/>
      <c r="D253" s="105"/>
      <c r="E253" s="105"/>
      <c r="F253" s="106"/>
      <c r="G253" s="54" t="s">
        <v>72</v>
      </c>
      <c r="H253" s="54"/>
      <c r="I253" s="131" t="s">
        <v>267</v>
      </c>
      <c r="J253" s="44"/>
      <c r="K253" s="51">
        <f>SUM(K254+K263+K272+K276+K280+K284)</f>
        <v>50660824</v>
      </c>
      <c r="L253" s="51">
        <f>SUM(L254+L263+L272+L276+L280+L284)</f>
        <v>21620870</v>
      </c>
      <c r="M253" s="237">
        <f t="shared" si="14"/>
        <v>42.677691148489806</v>
      </c>
      <c r="N253" s="79"/>
    </row>
    <row r="254" spans="1:14" ht="80.25" customHeight="1" x14ac:dyDescent="0.25">
      <c r="A254" s="1"/>
      <c r="B254" s="105"/>
      <c r="C254" s="105"/>
      <c r="D254" s="105"/>
      <c r="E254" s="105"/>
      <c r="F254" s="106"/>
      <c r="G254" s="27" t="s">
        <v>113</v>
      </c>
      <c r="H254" s="27"/>
      <c r="I254" s="149" t="s">
        <v>268</v>
      </c>
      <c r="J254" s="41"/>
      <c r="K254" s="49">
        <f>SUM(K255+K260)</f>
        <v>23222938</v>
      </c>
      <c r="L254" s="49">
        <f>SUM(L255+L260)</f>
        <v>12675196</v>
      </c>
      <c r="M254" s="239">
        <f t="shared" si="14"/>
        <v>54.580501399090849</v>
      </c>
      <c r="N254" s="79"/>
    </row>
    <row r="255" spans="1:14" ht="47.25" customHeight="1" x14ac:dyDescent="0.25">
      <c r="A255" s="1"/>
      <c r="B255" s="105"/>
      <c r="C255" s="105"/>
      <c r="D255" s="105"/>
      <c r="E255" s="105"/>
      <c r="F255" s="106"/>
      <c r="G255" s="90" t="s">
        <v>269</v>
      </c>
      <c r="H255" s="90"/>
      <c r="I255" s="128" t="s">
        <v>270</v>
      </c>
      <c r="J255" s="41"/>
      <c r="K255" s="45">
        <f>SUM(K256+K258)</f>
        <v>20527640</v>
      </c>
      <c r="L255" s="45">
        <f>SUM(L256+L258)</f>
        <v>11348412</v>
      </c>
      <c r="M255" s="239">
        <f t="shared" si="14"/>
        <v>55.283568885658561</v>
      </c>
      <c r="N255" s="79"/>
    </row>
    <row r="256" spans="1:14" ht="48.75" customHeight="1" x14ac:dyDescent="0.25">
      <c r="A256" s="1"/>
      <c r="B256" s="105"/>
      <c r="C256" s="105"/>
      <c r="D256" s="105"/>
      <c r="E256" s="105"/>
      <c r="F256" s="106"/>
      <c r="G256" s="88" t="s">
        <v>271</v>
      </c>
      <c r="H256" s="88"/>
      <c r="I256" s="37" t="s">
        <v>272</v>
      </c>
      <c r="J256" s="20"/>
      <c r="K256" s="46">
        <f>SUM(K257)</f>
        <v>7906750</v>
      </c>
      <c r="L256" s="46">
        <f>SUM(L257)</f>
        <v>2790522</v>
      </c>
      <c r="M256" s="239">
        <f t="shared" si="14"/>
        <v>35.292907958389982</v>
      </c>
      <c r="N256" s="79"/>
    </row>
    <row r="257" spans="1:14" ht="66.75" customHeight="1" x14ac:dyDescent="0.25">
      <c r="A257" s="1"/>
      <c r="B257" s="105"/>
      <c r="C257" s="105"/>
      <c r="D257" s="105"/>
      <c r="E257" s="105"/>
      <c r="F257" s="106"/>
      <c r="G257" s="30" t="s">
        <v>100</v>
      </c>
      <c r="H257" s="30"/>
      <c r="I257" s="119" t="s">
        <v>0</v>
      </c>
      <c r="J257" s="20">
        <v>400</v>
      </c>
      <c r="K257" s="46">
        <v>7906750</v>
      </c>
      <c r="L257" s="46">
        <v>2790522</v>
      </c>
      <c r="M257" s="238">
        <f t="shared" si="14"/>
        <v>35.292907958389982</v>
      </c>
      <c r="N257" s="79"/>
    </row>
    <row r="258" spans="1:14" ht="49.5" customHeight="1" x14ac:dyDescent="0.25">
      <c r="A258" s="1"/>
      <c r="B258" s="176"/>
      <c r="C258" s="176"/>
      <c r="D258" s="176"/>
      <c r="E258" s="176"/>
      <c r="F258" s="177"/>
      <c r="G258" s="31" t="s">
        <v>431</v>
      </c>
      <c r="H258" s="19"/>
      <c r="I258" s="20" t="s">
        <v>432</v>
      </c>
      <c r="J258" s="46"/>
      <c r="K258" s="46">
        <f>SUM(K259)</f>
        <v>12620890</v>
      </c>
      <c r="L258" s="46">
        <f>SUM(L259)</f>
        <v>8557890</v>
      </c>
      <c r="M258" s="238">
        <f t="shared" si="14"/>
        <v>67.807341637554885</v>
      </c>
      <c r="N258" s="79"/>
    </row>
    <row r="259" spans="1:14" ht="47.25" customHeight="1" x14ac:dyDescent="0.25">
      <c r="A259" s="1"/>
      <c r="B259" s="176"/>
      <c r="C259" s="176"/>
      <c r="D259" s="176"/>
      <c r="E259" s="176"/>
      <c r="F259" s="177"/>
      <c r="G259" s="30" t="s">
        <v>100</v>
      </c>
      <c r="H259" s="19" t="s">
        <v>0</v>
      </c>
      <c r="I259" s="20"/>
      <c r="J259" s="46">
        <v>400</v>
      </c>
      <c r="K259" s="48">
        <v>12620890</v>
      </c>
      <c r="L259" s="48">
        <v>8557890</v>
      </c>
      <c r="M259" s="240">
        <f t="shared" si="14"/>
        <v>67.807341637554885</v>
      </c>
      <c r="N259" s="79"/>
    </row>
    <row r="260" spans="1:14" ht="289.5" customHeight="1" x14ac:dyDescent="0.25">
      <c r="A260" s="1"/>
      <c r="B260" s="105"/>
      <c r="C260" s="105"/>
      <c r="D260" s="105"/>
      <c r="E260" s="105"/>
      <c r="F260" s="106"/>
      <c r="G260" s="30" t="s">
        <v>273</v>
      </c>
      <c r="H260" s="30"/>
      <c r="I260" s="129" t="s">
        <v>274</v>
      </c>
      <c r="J260" s="20"/>
      <c r="K260" s="49">
        <f>SUM(K261)</f>
        <v>2695298</v>
      </c>
      <c r="L260" s="49">
        <f>SUM(L261)</f>
        <v>1326784</v>
      </c>
      <c r="M260" s="239">
        <f t="shared" si="14"/>
        <v>49.225874096296586</v>
      </c>
      <c r="N260" s="79"/>
    </row>
    <row r="261" spans="1:14" ht="65.25" customHeight="1" x14ac:dyDescent="0.25">
      <c r="A261" s="1"/>
      <c r="B261" s="105"/>
      <c r="C261" s="105"/>
      <c r="D261" s="105"/>
      <c r="E261" s="105"/>
      <c r="F261" s="106"/>
      <c r="G261" s="88" t="s">
        <v>271</v>
      </c>
      <c r="H261" s="88"/>
      <c r="I261" s="37" t="s">
        <v>417</v>
      </c>
      <c r="J261" s="20"/>
      <c r="K261" s="46">
        <f>SUM(K262)</f>
        <v>2695298</v>
      </c>
      <c r="L261" s="46">
        <f>SUM(L262)</f>
        <v>1326784</v>
      </c>
      <c r="M261" s="238">
        <f t="shared" si="14"/>
        <v>49.225874096296586</v>
      </c>
      <c r="N261" s="79"/>
    </row>
    <row r="262" spans="1:14" ht="51.75" customHeight="1" x14ac:dyDescent="0.25">
      <c r="A262" s="1"/>
      <c r="B262" s="105"/>
      <c r="C262" s="105"/>
      <c r="D262" s="105"/>
      <c r="E262" s="105"/>
      <c r="F262" s="106"/>
      <c r="G262" s="30" t="s">
        <v>100</v>
      </c>
      <c r="H262" s="30"/>
      <c r="I262" s="119" t="s">
        <v>0</v>
      </c>
      <c r="J262" s="20">
        <v>400</v>
      </c>
      <c r="K262" s="46">
        <v>2695298</v>
      </c>
      <c r="L262" s="46">
        <v>1326784</v>
      </c>
      <c r="M262" s="239">
        <f t="shared" si="14"/>
        <v>49.225874096296586</v>
      </c>
      <c r="N262" s="79"/>
    </row>
    <row r="263" spans="1:14" ht="69" customHeight="1" x14ac:dyDescent="0.25">
      <c r="A263" s="1"/>
      <c r="B263" s="105"/>
      <c r="C263" s="105"/>
      <c r="D263" s="105"/>
      <c r="E263" s="105"/>
      <c r="F263" s="106"/>
      <c r="G263" s="91" t="s">
        <v>275</v>
      </c>
      <c r="H263" s="91"/>
      <c r="I263" s="150" t="s">
        <v>276</v>
      </c>
      <c r="J263" s="43"/>
      <c r="K263" s="45">
        <f>SUM(K264+K267)</f>
        <v>2887986</v>
      </c>
      <c r="L263" s="45">
        <f>SUM(L264+L267)</f>
        <v>2124484</v>
      </c>
      <c r="M263" s="239">
        <f t="shared" si="14"/>
        <v>73.562821980438969</v>
      </c>
      <c r="N263" s="79"/>
    </row>
    <row r="264" spans="1:14" ht="85.5" customHeight="1" x14ac:dyDescent="0.25">
      <c r="A264" s="1"/>
      <c r="B264" s="105"/>
      <c r="C264" s="105"/>
      <c r="D264" s="105"/>
      <c r="E264" s="105"/>
      <c r="F264" s="106"/>
      <c r="G264" s="90" t="s">
        <v>277</v>
      </c>
      <c r="H264" s="90"/>
      <c r="I264" s="128" t="s">
        <v>278</v>
      </c>
      <c r="J264" s="43"/>
      <c r="K264" s="46">
        <f>SUM(K265)</f>
        <v>1691000</v>
      </c>
      <c r="L264" s="46">
        <f>SUM(L265)</f>
        <v>1343563</v>
      </c>
      <c r="M264" s="239">
        <f t="shared" si="14"/>
        <v>79.453755174452979</v>
      </c>
      <c r="N264" s="79"/>
    </row>
    <row r="265" spans="1:14" ht="84.75" customHeight="1" x14ac:dyDescent="0.25">
      <c r="A265" s="1"/>
      <c r="B265" s="105"/>
      <c r="C265" s="105"/>
      <c r="D265" s="105"/>
      <c r="E265" s="105"/>
      <c r="F265" s="106"/>
      <c r="G265" s="88" t="s">
        <v>279</v>
      </c>
      <c r="H265" s="88"/>
      <c r="I265" s="114" t="s">
        <v>280</v>
      </c>
      <c r="J265" s="43"/>
      <c r="K265" s="46">
        <f>SUM(K266)</f>
        <v>1691000</v>
      </c>
      <c r="L265" s="46">
        <f>SUM(L266)</f>
        <v>1343563</v>
      </c>
      <c r="M265" s="238">
        <f t="shared" si="14"/>
        <v>79.453755174452979</v>
      </c>
      <c r="N265" s="79"/>
    </row>
    <row r="266" spans="1:14" ht="53.25" customHeight="1" x14ac:dyDescent="0.25">
      <c r="A266" s="1"/>
      <c r="B266" s="105"/>
      <c r="C266" s="105"/>
      <c r="D266" s="105"/>
      <c r="E266" s="105"/>
      <c r="F266" s="106"/>
      <c r="G266" s="29" t="s">
        <v>100</v>
      </c>
      <c r="H266" s="29"/>
      <c r="I266" s="119" t="s">
        <v>0</v>
      </c>
      <c r="J266" s="20">
        <v>400</v>
      </c>
      <c r="K266" s="46">
        <v>1691000</v>
      </c>
      <c r="L266" s="46">
        <v>1343563</v>
      </c>
      <c r="M266" s="239">
        <f t="shared" si="14"/>
        <v>79.453755174452979</v>
      </c>
      <c r="N266" s="79"/>
    </row>
    <row r="267" spans="1:14" ht="86.25" customHeight="1" x14ac:dyDescent="0.25">
      <c r="A267" s="1"/>
      <c r="B267" s="105"/>
      <c r="C267" s="105"/>
      <c r="D267" s="105"/>
      <c r="E267" s="105"/>
      <c r="F267" s="106"/>
      <c r="G267" s="35" t="s">
        <v>281</v>
      </c>
      <c r="H267" s="35"/>
      <c r="I267" s="128" t="s">
        <v>282</v>
      </c>
      <c r="J267" s="20"/>
      <c r="K267" s="45">
        <f>SUM(K268+K270)</f>
        <v>1196986</v>
      </c>
      <c r="L267" s="45">
        <f>SUM(L268+L270)</f>
        <v>780921</v>
      </c>
      <c r="M267" s="239">
        <f t="shared" si="14"/>
        <v>65.240612672161575</v>
      </c>
      <c r="N267" s="79"/>
    </row>
    <row r="268" spans="1:14" ht="81" customHeight="1" x14ac:dyDescent="0.25">
      <c r="A268" s="1"/>
      <c r="B268" s="105"/>
      <c r="C268" s="105"/>
      <c r="D268" s="105"/>
      <c r="E268" s="105"/>
      <c r="F268" s="106"/>
      <c r="G268" s="88" t="s">
        <v>279</v>
      </c>
      <c r="H268" s="86"/>
      <c r="I268" s="114" t="s">
        <v>283</v>
      </c>
      <c r="J268" s="43"/>
      <c r="K268" s="46">
        <f>SUM(K269)</f>
        <v>657800</v>
      </c>
      <c r="L268" s="46">
        <f>SUM(L269)</f>
        <v>321735</v>
      </c>
      <c r="M268" s="239">
        <f t="shared" si="14"/>
        <v>48.910763149893583</v>
      </c>
      <c r="N268" s="79"/>
    </row>
    <row r="269" spans="1:14" ht="53.25" customHeight="1" x14ac:dyDescent="0.25">
      <c r="A269" s="1"/>
      <c r="B269" s="105"/>
      <c r="C269" s="105"/>
      <c r="D269" s="105"/>
      <c r="E269" s="105"/>
      <c r="F269" s="106"/>
      <c r="G269" s="30" t="s">
        <v>100</v>
      </c>
      <c r="H269" s="30"/>
      <c r="I269" s="119" t="s">
        <v>0</v>
      </c>
      <c r="J269" s="20">
        <v>400</v>
      </c>
      <c r="K269" s="46">
        <v>657800</v>
      </c>
      <c r="L269" s="46">
        <v>321735</v>
      </c>
      <c r="M269" s="239">
        <f t="shared" si="14"/>
        <v>48.910763149893583</v>
      </c>
      <c r="N269" s="79"/>
    </row>
    <row r="270" spans="1:14" ht="69" customHeight="1" x14ac:dyDescent="0.25">
      <c r="A270" s="1"/>
      <c r="B270" s="176"/>
      <c r="C270" s="176"/>
      <c r="D270" s="176"/>
      <c r="E270" s="176"/>
      <c r="F270" s="177"/>
      <c r="G270" s="30" t="s">
        <v>433</v>
      </c>
      <c r="H270" s="30"/>
      <c r="I270" s="19" t="s">
        <v>515</v>
      </c>
      <c r="J270" s="20"/>
      <c r="K270" s="46">
        <f>SUM(K271)</f>
        <v>539186</v>
      </c>
      <c r="L270" s="46">
        <f>SUM(L271)</f>
        <v>459186</v>
      </c>
      <c r="M270" s="239">
        <f t="shared" si="14"/>
        <v>85.162819509408635</v>
      </c>
      <c r="N270" s="79"/>
    </row>
    <row r="271" spans="1:14" ht="55.5" customHeight="1" x14ac:dyDescent="0.25">
      <c r="A271" s="1"/>
      <c r="B271" s="176"/>
      <c r="C271" s="176"/>
      <c r="D271" s="176"/>
      <c r="E271" s="176"/>
      <c r="F271" s="177"/>
      <c r="G271" s="30" t="s">
        <v>100</v>
      </c>
      <c r="H271" s="29"/>
      <c r="I271" s="180" t="s">
        <v>0</v>
      </c>
      <c r="J271" s="20">
        <v>400</v>
      </c>
      <c r="K271" s="48">
        <v>539186</v>
      </c>
      <c r="L271" s="48">
        <v>459186</v>
      </c>
      <c r="M271" s="239">
        <f t="shared" si="14"/>
        <v>85.162819509408635</v>
      </c>
      <c r="N271" s="79"/>
    </row>
    <row r="272" spans="1:14" ht="80.25" customHeight="1" x14ac:dyDescent="0.25">
      <c r="A272" s="1"/>
      <c r="B272" s="105"/>
      <c r="C272" s="105"/>
      <c r="D272" s="105"/>
      <c r="E272" s="105"/>
      <c r="F272" s="106"/>
      <c r="G272" s="82" t="s">
        <v>284</v>
      </c>
      <c r="H272" s="82"/>
      <c r="I272" s="151" t="s">
        <v>285</v>
      </c>
      <c r="J272" s="43"/>
      <c r="K272" s="49">
        <f>SUM(K273)</f>
        <v>1500000</v>
      </c>
      <c r="L272" s="49">
        <f>SUM(L273)</f>
        <v>955930</v>
      </c>
      <c r="M272" s="239">
        <f t="shared" si="14"/>
        <v>63.728666666666669</v>
      </c>
      <c r="N272" s="79"/>
    </row>
    <row r="273" spans="1:14" ht="127.5" customHeight="1" x14ac:dyDescent="0.25">
      <c r="A273" s="1"/>
      <c r="B273" s="105"/>
      <c r="C273" s="105"/>
      <c r="D273" s="105"/>
      <c r="E273" s="105"/>
      <c r="F273" s="106"/>
      <c r="G273" s="92" t="s">
        <v>489</v>
      </c>
      <c r="H273" s="92"/>
      <c r="I273" s="128" t="s">
        <v>286</v>
      </c>
      <c r="J273" s="43"/>
      <c r="K273" s="46">
        <f t="shared" ref="K273:L274" si="18">SUM(K274)</f>
        <v>1500000</v>
      </c>
      <c r="L273" s="46">
        <f t="shared" si="18"/>
        <v>955930</v>
      </c>
      <c r="M273" s="238">
        <f t="shared" si="14"/>
        <v>63.728666666666669</v>
      </c>
      <c r="N273" s="79"/>
    </row>
    <row r="274" spans="1:14" ht="51" customHeight="1" x14ac:dyDescent="0.25">
      <c r="A274" s="1"/>
      <c r="B274" s="105"/>
      <c r="C274" s="105"/>
      <c r="D274" s="105"/>
      <c r="E274" s="105"/>
      <c r="F274" s="106"/>
      <c r="G274" s="87" t="s">
        <v>287</v>
      </c>
      <c r="H274" s="81"/>
      <c r="I274" s="152" t="s">
        <v>288</v>
      </c>
      <c r="J274" s="20"/>
      <c r="K274" s="48">
        <f t="shared" si="18"/>
        <v>1500000</v>
      </c>
      <c r="L274" s="48">
        <f t="shared" si="18"/>
        <v>955930</v>
      </c>
      <c r="M274" s="239">
        <f t="shared" si="14"/>
        <v>63.728666666666669</v>
      </c>
      <c r="N274" s="79"/>
    </row>
    <row r="275" spans="1:14" ht="31.5" x14ac:dyDescent="0.25">
      <c r="A275" s="1"/>
      <c r="B275" s="105"/>
      <c r="C275" s="105"/>
      <c r="D275" s="105"/>
      <c r="E275" s="105"/>
      <c r="F275" s="106"/>
      <c r="G275" s="30" t="s">
        <v>1</v>
      </c>
      <c r="H275" s="30"/>
      <c r="I275" s="119" t="s">
        <v>0</v>
      </c>
      <c r="J275" s="42">
        <v>800</v>
      </c>
      <c r="K275" s="46">
        <v>1500000</v>
      </c>
      <c r="L275" s="46">
        <v>955930</v>
      </c>
      <c r="M275" s="239">
        <f t="shared" si="14"/>
        <v>63.728666666666669</v>
      </c>
      <c r="N275" s="79"/>
    </row>
    <row r="276" spans="1:14" ht="52.5" customHeight="1" x14ac:dyDescent="0.25">
      <c r="A276" s="1"/>
      <c r="B276" s="176"/>
      <c r="C276" s="176"/>
      <c r="D276" s="176"/>
      <c r="E276" s="176"/>
      <c r="F276" s="177"/>
      <c r="G276" s="35" t="s">
        <v>434</v>
      </c>
      <c r="H276" s="32"/>
      <c r="I276" s="181" t="s">
        <v>440</v>
      </c>
      <c r="J276" s="42"/>
      <c r="K276" s="49">
        <f t="shared" ref="K276:L278" si="19">SUM(K277)</f>
        <v>7000000</v>
      </c>
      <c r="L276" s="49">
        <f t="shared" si="19"/>
        <v>5795260</v>
      </c>
      <c r="M276" s="239">
        <f t="shared" si="14"/>
        <v>82.789428571428573</v>
      </c>
      <c r="N276" s="79"/>
    </row>
    <row r="277" spans="1:14" ht="68.25" customHeight="1" x14ac:dyDescent="0.25">
      <c r="A277" s="1"/>
      <c r="B277" s="176"/>
      <c r="C277" s="176"/>
      <c r="D277" s="176"/>
      <c r="E277" s="176"/>
      <c r="F277" s="177"/>
      <c r="G277" s="30" t="s">
        <v>435</v>
      </c>
      <c r="H277" s="30"/>
      <c r="I277" s="180" t="s">
        <v>441</v>
      </c>
      <c r="J277" s="42"/>
      <c r="K277" s="46">
        <f t="shared" si="19"/>
        <v>7000000</v>
      </c>
      <c r="L277" s="46">
        <f t="shared" si="19"/>
        <v>5795260</v>
      </c>
      <c r="M277" s="240">
        <f t="shared" si="14"/>
        <v>82.789428571428573</v>
      </c>
      <c r="N277" s="79"/>
    </row>
    <row r="278" spans="1:14" ht="38.25" customHeight="1" x14ac:dyDescent="0.25">
      <c r="A278" s="1"/>
      <c r="B278" s="176"/>
      <c r="C278" s="176"/>
      <c r="D278" s="176"/>
      <c r="E278" s="176"/>
      <c r="F278" s="177"/>
      <c r="G278" s="30" t="s">
        <v>436</v>
      </c>
      <c r="H278" s="30"/>
      <c r="I278" s="180" t="s">
        <v>442</v>
      </c>
      <c r="J278" s="20"/>
      <c r="K278" s="48">
        <f t="shared" si="19"/>
        <v>7000000</v>
      </c>
      <c r="L278" s="48">
        <f t="shared" si="19"/>
        <v>5795260</v>
      </c>
      <c r="M278" s="241">
        <f t="shared" si="14"/>
        <v>82.789428571428573</v>
      </c>
      <c r="N278" s="79"/>
    </row>
    <row r="279" spans="1:14" ht="48.75" customHeight="1" x14ac:dyDescent="0.25">
      <c r="A279" s="1"/>
      <c r="B279" s="176"/>
      <c r="C279" s="176"/>
      <c r="D279" s="176"/>
      <c r="E279" s="176"/>
      <c r="F279" s="177"/>
      <c r="G279" s="30" t="s">
        <v>100</v>
      </c>
      <c r="H279" s="30"/>
      <c r="I279" s="180" t="s">
        <v>0</v>
      </c>
      <c r="J279" s="20">
        <v>400</v>
      </c>
      <c r="K279" s="46">
        <v>7000000</v>
      </c>
      <c r="L279" s="46">
        <v>5795260</v>
      </c>
      <c r="M279" s="239">
        <f t="shared" si="14"/>
        <v>82.789428571428573</v>
      </c>
      <c r="N279" s="79"/>
    </row>
    <row r="280" spans="1:14" ht="34.5" customHeight="1" x14ac:dyDescent="0.25">
      <c r="A280" s="1"/>
      <c r="B280" s="176"/>
      <c r="C280" s="176"/>
      <c r="D280" s="176"/>
      <c r="E280" s="176"/>
      <c r="F280" s="177"/>
      <c r="G280" s="35" t="s">
        <v>437</v>
      </c>
      <c r="H280" s="32"/>
      <c r="I280" s="181" t="s">
        <v>443</v>
      </c>
      <c r="J280" s="43"/>
      <c r="K280" s="45">
        <f t="shared" ref="K280:L282" si="20">SUM(K281)</f>
        <v>70000</v>
      </c>
      <c r="L280" s="45">
        <f t="shared" si="20"/>
        <v>70000</v>
      </c>
      <c r="M280" s="239">
        <f t="shared" si="14"/>
        <v>100</v>
      </c>
      <c r="N280" s="79"/>
    </row>
    <row r="281" spans="1:14" ht="65.25" customHeight="1" x14ac:dyDescent="0.25">
      <c r="A281" s="1"/>
      <c r="B281" s="176"/>
      <c r="C281" s="176"/>
      <c r="D281" s="176"/>
      <c r="E281" s="176"/>
      <c r="F281" s="177"/>
      <c r="G281" s="30" t="s">
        <v>438</v>
      </c>
      <c r="H281" s="30"/>
      <c r="I281" s="180" t="s">
        <v>444</v>
      </c>
      <c r="J281" s="20"/>
      <c r="K281" s="48">
        <f t="shared" si="20"/>
        <v>70000</v>
      </c>
      <c r="L281" s="48">
        <f t="shared" si="20"/>
        <v>70000</v>
      </c>
      <c r="M281" s="239">
        <f t="shared" si="14"/>
        <v>100</v>
      </c>
      <c r="N281" s="79"/>
    </row>
    <row r="282" spans="1:14" ht="54" customHeight="1" x14ac:dyDescent="0.25">
      <c r="A282" s="1"/>
      <c r="B282" s="176"/>
      <c r="C282" s="176"/>
      <c r="D282" s="176"/>
      <c r="E282" s="176"/>
      <c r="F282" s="177"/>
      <c r="G282" s="30" t="s">
        <v>439</v>
      </c>
      <c r="H282" s="30"/>
      <c r="I282" s="180" t="s">
        <v>445</v>
      </c>
      <c r="J282" s="20"/>
      <c r="K282" s="46">
        <f t="shared" si="20"/>
        <v>70000</v>
      </c>
      <c r="L282" s="46">
        <f t="shared" si="20"/>
        <v>70000</v>
      </c>
      <c r="M282" s="239">
        <f t="shared" si="14"/>
        <v>100</v>
      </c>
      <c r="N282" s="79"/>
    </row>
    <row r="283" spans="1:14" ht="31.5" x14ac:dyDescent="0.25">
      <c r="A283" s="1"/>
      <c r="B283" s="176"/>
      <c r="C283" s="176"/>
      <c r="D283" s="176"/>
      <c r="E283" s="176"/>
      <c r="F283" s="177"/>
      <c r="G283" s="30" t="s">
        <v>1</v>
      </c>
      <c r="H283" s="30"/>
      <c r="I283" s="180" t="s">
        <v>0</v>
      </c>
      <c r="J283" s="42">
        <v>800</v>
      </c>
      <c r="K283" s="46">
        <v>70000</v>
      </c>
      <c r="L283" s="46">
        <v>70000</v>
      </c>
      <c r="M283" s="239">
        <f t="shared" si="14"/>
        <v>100</v>
      </c>
      <c r="N283" s="79"/>
    </row>
    <row r="284" spans="1:14" ht="54" customHeight="1" x14ac:dyDescent="0.25">
      <c r="A284" s="1"/>
      <c r="B284" s="249"/>
      <c r="C284" s="249"/>
      <c r="D284" s="249"/>
      <c r="E284" s="249"/>
      <c r="F284" s="250"/>
      <c r="G284" s="30" t="s">
        <v>546</v>
      </c>
      <c r="H284" s="30"/>
      <c r="I284" s="180" t="s">
        <v>547</v>
      </c>
      <c r="J284" s="20"/>
      <c r="K284" s="46">
        <f>SUM(K285+K287)</f>
        <v>15979900</v>
      </c>
      <c r="L284" s="46">
        <f>SUM(L285+L287)</f>
        <v>0</v>
      </c>
      <c r="M284" s="239">
        <f t="shared" si="14"/>
        <v>0</v>
      </c>
      <c r="N284" s="79"/>
    </row>
    <row r="285" spans="1:14" ht="67.5" customHeight="1" x14ac:dyDescent="0.25">
      <c r="A285" s="1"/>
      <c r="B285" s="249"/>
      <c r="C285" s="249"/>
      <c r="D285" s="249"/>
      <c r="E285" s="249"/>
      <c r="F285" s="250"/>
      <c r="G285" s="30" t="s">
        <v>548</v>
      </c>
      <c r="H285" s="30"/>
      <c r="I285" s="180" t="s">
        <v>549</v>
      </c>
      <c r="J285" s="42"/>
      <c r="K285" s="48">
        <f t="shared" ref="K285:L285" si="21">SUM(K286)</f>
        <v>429900</v>
      </c>
      <c r="L285" s="48">
        <f t="shared" si="21"/>
        <v>0</v>
      </c>
      <c r="M285" s="239">
        <f t="shared" si="14"/>
        <v>0</v>
      </c>
      <c r="N285" s="79"/>
    </row>
    <row r="286" spans="1:14" ht="31.5" x14ac:dyDescent="0.25">
      <c r="A286" s="1"/>
      <c r="B286" s="249"/>
      <c r="C286" s="249"/>
      <c r="D286" s="249"/>
      <c r="E286" s="249"/>
      <c r="F286" s="250"/>
      <c r="G286" s="29" t="s">
        <v>1</v>
      </c>
      <c r="H286" s="30"/>
      <c r="I286" s="180" t="s">
        <v>0</v>
      </c>
      <c r="J286" s="20">
        <v>800</v>
      </c>
      <c r="K286" s="46">
        <v>429900</v>
      </c>
      <c r="L286" s="46">
        <v>0</v>
      </c>
      <c r="M286" s="239">
        <f t="shared" si="14"/>
        <v>0</v>
      </c>
      <c r="N286" s="79"/>
    </row>
    <row r="287" spans="1:14" ht="94.5" x14ac:dyDescent="0.25">
      <c r="A287" s="1"/>
      <c r="B287" s="249"/>
      <c r="C287" s="249"/>
      <c r="D287" s="249"/>
      <c r="E287" s="249"/>
      <c r="F287" s="250"/>
      <c r="G287" s="29" t="s">
        <v>550</v>
      </c>
      <c r="H287" s="255"/>
      <c r="I287" s="180" t="s">
        <v>551</v>
      </c>
      <c r="J287" s="42"/>
      <c r="K287" s="46">
        <f>SUM(K288:K289)</f>
        <v>15550000</v>
      </c>
      <c r="L287" s="46">
        <f>SUM(L288:L289)</f>
        <v>0</v>
      </c>
      <c r="M287" s="239">
        <f t="shared" si="14"/>
        <v>0</v>
      </c>
      <c r="N287" s="79"/>
    </row>
    <row r="288" spans="1:14" ht="16.5" x14ac:dyDescent="0.25">
      <c r="A288" s="1"/>
      <c r="B288" s="249"/>
      <c r="C288" s="249"/>
      <c r="D288" s="249"/>
      <c r="E288" s="249"/>
      <c r="F288" s="250"/>
      <c r="G288" s="30" t="s">
        <v>6</v>
      </c>
      <c r="H288" s="29"/>
      <c r="I288" s="19"/>
      <c r="J288" s="20">
        <v>500</v>
      </c>
      <c r="K288" s="46">
        <v>7775000</v>
      </c>
      <c r="L288" s="46">
        <v>0</v>
      </c>
      <c r="M288" s="238">
        <f t="shared" si="14"/>
        <v>0</v>
      </c>
      <c r="N288" s="79"/>
    </row>
    <row r="289" spans="1:14" ht="31.5" x14ac:dyDescent="0.25">
      <c r="A289" s="1"/>
      <c r="B289" s="249"/>
      <c r="C289" s="249"/>
      <c r="D289" s="249"/>
      <c r="E289" s="249"/>
      <c r="F289" s="250"/>
      <c r="G289" s="29" t="s">
        <v>1</v>
      </c>
      <c r="H289" s="29"/>
      <c r="I289" s="180" t="s">
        <v>0</v>
      </c>
      <c r="J289" s="20">
        <v>800</v>
      </c>
      <c r="K289" s="46">
        <v>7775000</v>
      </c>
      <c r="L289" s="46">
        <v>0</v>
      </c>
      <c r="M289" s="239">
        <f t="shared" si="14"/>
        <v>0</v>
      </c>
      <c r="N289" s="79"/>
    </row>
    <row r="290" spans="1:14" ht="84.75" customHeight="1" x14ac:dyDescent="0.25">
      <c r="A290" s="1"/>
      <c r="B290" s="105"/>
      <c r="C290" s="105"/>
      <c r="D290" s="105"/>
      <c r="E290" s="105"/>
      <c r="F290" s="106"/>
      <c r="G290" s="254" t="s">
        <v>80</v>
      </c>
      <c r="H290" s="115"/>
      <c r="I290" s="127" t="s">
        <v>321</v>
      </c>
      <c r="J290" s="55" t="s">
        <v>0</v>
      </c>
      <c r="K290" s="50">
        <f>SUM(K291)</f>
        <v>34336121</v>
      </c>
      <c r="L290" s="51">
        <f>SUM(L291)</f>
        <v>8906095</v>
      </c>
      <c r="M290" s="237">
        <f t="shared" si="14"/>
        <v>25.937976511674105</v>
      </c>
      <c r="N290" s="79"/>
    </row>
    <row r="291" spans="1:14" ht="111" customHeight="1" x14ac:dyDescent="0.25">
      <c r="A291" s="1"/>
      <c r="B291" s="105"/>
      <c r="C291" s="105"/>
      <c r="D291" s="105"/>
      <c r="E291" s="105"/>
      <c r="F291" s="106"/>
      <c r="G291" s="35" t="s">
        <v>329</v>
      </c>
      <c r="H291" s="35"/>
      <c r="I291" s="128" t="s">
        <v>322</v>
      </c>
      <c r="J291" s="41" t="s">
        <v>0</v>
      </c>
      <c r="K291" s="45">
        <f>SUM(K292)</f>
        <v>34336121</v>
      </c>
      <c r="L291" s="45">
        <f>SUM(L292)</f>
        <v>8906095</v>
      </c>
      <c r="M291" s="238">
        <f t="shared" si="14"/>
        <v>25.937976511674105</v>
      </c>
      <c r="N291" s="79"/>
    </row>
    <row r="292" spans="1:14" ht="129" customHeight="1" x14ac:dyDescent="0.25">
      <c r="A292" s="1"/>
      <c r="B292" s="105"/>
      <c r="C292" s="105"/>
      <c r="D292" s="105"/>
      <c r="E292" s="105"/>
      <c r="F292" s="106"/>
      <c r="G292" s="74" t="s">
        <v>323</v>
      </c>
      <c r="H292" s="74"/>
      <c r="I292" s="129" t="s">
        <v>324</v>
      </c>
      <c r="J292" s="41"/>
      <c r="K292" s="49">
        <f>SUM(K293+K295+K297+K300)</f>
        <v>34336121</v>
      </c>
      <c r="L292" s="49">
        <f>SUM(L293+L295+L297+L300)</f>
        <v>8906095</v>
      </c>
      <c r="M292" s="244">
        <f t="shared" si="14"/>
        <v>25.937976511674105</v>
      </c>
      <c r="N292" s="79"/>
    </row>
    <row r="293" spans="1:14" ht="31.5" x14ac:dyDescent="0.25">
      <c r="A293" s="1"/>
      <c r="B293" s="105"/>
      <c r="C293" s="105"/>
      <c r="D293" s="105"/>
      <c r="E293" s="105"/>
      <c r="F293" s="106"/>
      <c r="G293" s="80" t="s">
        <v>82</v>
      </c>
      <c r="H293" s="95"/>
      <c r="I293" s="114" t="s">
        <v>325</v>
      </c>
      <c r="J293" s="20" t="s">
        <v>0</v>
      </c>
      <c r="K293" s="46">
        <f>SUM(K294)</f>
        <v>4306121</v>
      </c>
      <c r="L293" s="46">
        <f>SUM(L294)</f>
        <v>250739</v>
      </c>
      <c r="M293" s="238">
        <f t="shared" si="14"/>
        <v>5.8228507745137676</v>
      </c>
      <c r="N293" s="79"/>
    </row>
    <row r="294" spans="1:14" ht="33.75" customHeight="1" x14ac:dyDescent="0.25">
      <c r="A294" s="1"/>
      <c r="B294" s="105"/>
      <c r="C294" s="105"/>
      <c r="D294" s="105"/>
      <c r="E294" s="105"/>
      <c r="F294" s="106"/>
      <c r="G294" s="30" t="s">
        <v>2</v>
      </c>
      <c r="H294" s="30"/>
      <c r="I294" s="119" t="s">
        <v>0</v>
      </c>
      <c r="J294" s="20">
        <v>200</v>
      </c>
      <c r="K294" s="46">
        <v>4306121</v>
      </c>
      <c r="L294" s="46">
        <v>250739</v>
      </c>
      <c r="M294" s="239">
        <f t="shared" si="14"/>
        <v>5.8228507745137676</v>
      </c>
      <c r="N294" s="79"/>
    </row>
    <row r="295" spans="1:14" ht="48.75" customHeight="1" x14ac:dyDescent="0.25">
      <c r="A295" s="1"/>
      <c r="B295" s="105"/>
      <c r="C295" s="105"/>
      <c r="D295" s="105"/>
      <c r="E295" s="105"/>
      <c r="F295" s="106"/>
      <c r="G295" s="28" t="s">
        <v>110</v>
      </c>
      <c r="H295" s="28"/>
      <c r="I295" s="37" t="s">
        <v>326</v>
      </c>
      <c r="J295" s="20"/>
      <c r="K295" s="49">
        <f>SUM(K296)</f>
        <v>2651000</v>
      </c>
      <c r="L295" s="49">
        <f>SUM(L296)</f>
        <v>1916035</v>
      </c>
      <c r="M295" s="239">
        <f t="shared" si="14"/>
        <v>72.2759336099585</v>
      </c>
      <c r="N295" s="79"/>
    </row>
    <row r="296" spans="1:14" ht="16.5" x14ac:dyDescent="0.25">
      <c r="A296" s="1"/>
      <c r="B296" s="105"/>
      <c r="C296" s="105"/>
      <c r="D296" s="105"/>
      <c r="E296" s="105"/>
      <c r="F296" s="106"/>
      <c r="G296" s="30" t="s">
        <v>6</v>
      </c>
      <c r="H296" s="30"/>
      <c r="I296" s="119" t="s">
        <v>0</v>
      </c>
      <c r="J296" s="20">
        <v>500</v>
      </c>
      <c r="K296" s="46">
        <v>2651000</v>
      </c>
      <c r="L296" s="46">
        <v>1916035</v>
      </c>
      <c r="M296" s="239">
        <f t="shared" si="14"/>
        <v>72.2759336099585</v>
      </c>
      <c r="N296" s="79"/>
    </row>
    <row r="297" spans="1:14" ht="114" customHeight="1" x14ac:dyDescent="0.25">
      <c r="A297" s="1"/>
      <c r="B297" s="105"/>
      <c r="C297" s="105"/>
      <c r="D297" s="105"/>
      <c r="E297" s="105"/>
      <c r="F297" s="106"/>
      <c r="G297" s="88" t="s">
        <v>327</v>
      </c>
      <c r="H297" s="88"/>
      <c r="I297" s="131" t="s">
        <v>328</v>
      </c>
      <c r="J297" s="20" t="s">
        <v>0</v>
      </c>
      <c r="K297" s="46">
        <f>SUM(K298:K299)</f>
        <v>16893000</v>
      </c>
      <c r="L297" s="46">
        <f>SUM(L298:L299)</f>
        <v>6739321</v>
      </c>
      <c r="M297" s="239">
        <f t="shared" si="14"/>
        <v>39.894163262889954</v>
      </c>
      <c r="N297" s="79"/>
    </row>
    <row r="298" spans="1:14" ht="36.75" customHeight="1" x14ac:dyDescent="0.25">
      <c r="A298" s="1"/>
      <c r="B298" s="105"/>
      <c r="C298" s="105"/>
      <c r="D298" s="105"/>
      <c r="E298" s="105"/>
      <c r="F298" s="106"/>
      <c r="G298" s="30" t="s">
        <v>2</v>
      </c>
      <c r="H298" s="30"/>
      <c r="I298" s="119" t="s">
        <v>0</v>
      </c>
      <c r="J298" s="20">
        <v>200</v>
      </c>
      <c r="K298" s="46">
        <v>3039823</v>
      </c>
      <c r="L298" s="46">
        <v>2511156</v>
      </c>
      <c r="M298" s="239">
        <f t="shared" si="14"/>
        <v>82.608625568001827</v>
      </c>
      <c r="N298" s="79"/>
    </row>
    <row r="299" spans="1:14" ht="16.5" x14ac:dyDescent="0.25">
      <c r="A299" s="1"/>
      <c r="B299" s="105"/>
      <c r="C299" s="105"/>
      <c r="D299" s="105"/>
      <c r="E299" s="105"/>
      <c r="F299" s="106"/>
      <c r="G299" s="30" t="s">
        <v>6</v>
      </c>
      <c r="H299" s="30"/>
      <c r="I299" s="119"/>
      <c r="J299" s="20">
        <v>500</v>
      </c>
      <c r="K299" s="46">
        <v>13853177</v>
      </c>
      <c r="L299" s="46">
        <v>4228165</v>
      </c>
      <c r="M299" s="238">
        <f t="shared" si="14"/>
        <v>30.521265988300016</v>
      </c>
      <c r="N299" s="79"/>
    </row>
    <row r="300" spans="1:14" ht="69" customHeight="1" x14ac:dyDescent="0.25">
      <c r="A300" s="1"/>
      <c r="B300" s="105"/>
      <c r="C300" s="105"/>
      <c r="D300" s="105"/>
      <c r="E300" s="105"/>
      <c r="F300" s="106"/>
      <c r="G300" s="102" t="s">
        <v>381</v>
      </c>
      <c r="H300" s="102"/>
      <c r="I300" s="138" t="s">
        <v>382</v>
      </c>
      <c r="J300" s="103" t="s">
        <v>0</v>
      </c>
      <c r="K300" s="46">
        <f>SUM(K301)</f>
        <v>10486000</v>
      </c>
      <c r="L300" s="46">
        <f>SUM(L301)</f>
        <v>0</v>
      </c>
      <c r="M300" s="238">
        <f t="shared" ref="M300:M301" si="22">L300/K300%</f>
        <v>0</v>
      </c>
      <c r="N300" s="79"/>
    </row>
    <row r="301" spans="1:14" ht="16.5" x14ac:dyDescent="0.25">
      <c r="A301" s="1"/>
      <c r="B301" s="105"/>
      <c r="C301" s="105"/>
      <c r="D301" s="105"/>
      <c r="E301" s="105"/>
      <c r="F301" s="106"/>
      <c r="G301" s="30" t="s">
        <v>6</v>
      </c>
      <c r="H301" s="30"/>
      <c r="I301" s="119"/>
      <c r="J301" s="20">
        <v>500</v>
      </c>
      <c r="K301" s="104">
        <v>10486000</v>
      </c>
      <c r="L301" s="104">
        <v>0</v>
      </c>
      <c r="M301" s="239">
        <f t="shared" si="22"/>
        <v>0</v>
      </c>
      <c r="N301" s="79"/>
    </row>
    <row r="302" spans="1:14" ht="66.75" customHeight="1" x14ac:dyDescent="0.25">
      <c r="A302" s="1"/>
      <c r="B302" s="105"/>
      <c r="C302" s="105"/>
      <c r="D302" s="105"/>
      <c r="E302" s="105"/>
      <c r="F302" s="106"/>
      <c r="G302" s="40" t="s">
        <v>85</v>
      </c>
      <c r="H302" s="40"/>
      <c r="I302" s="142" t="s">
        <v>344</v>
      </c>
      <c r="J302" s="44" t="s">
        <v>0</v>
      </c>
      <c r="K302" s="51">
        <f t="shared" ref="K302:L305" si="23">SUM(K303)</f>
        <v>300000</v>
      </c>
      <c r="L302" s="51">
        <f t="shared" si="23"/>
        <v>200000</v>
      </c>
      <c r="M302" s="237">
        <f t="shared" ref="M302:M366" si="24">L302/K302%</f>
        <v>66.666666666666671</v>
      </c>
      <c r="N302" s="79"/>
    </row>
    <row r="303" spans="1:14" ht="79.5" customHeight="1" x14ac:dyDescent="0.25">
      <c r="A303" s="1"/>
      <c r="B303" s="105"/>
      <c r="C303" s="105"/>
      <c r="D303" s="105"/>
      <c r="E303" s="105"/>
      <c r="F303" s="106"/>
      <c r="G303" s="36" t="s">
        <v>114</v>
      </c>
      <c r="H303" s="36"/>
      <c r="I303" s="128" t="s">
        <v>345</v>
      </c>
      <c r="J303" s="55"/>
      <c r="K303" s="49">
        <f t="shared" si="23"/>
        <v>300000</v>
      </c>
      <c r="L303" s="49">
        <f t="shared" si="23"/>
        <v>200000</v>
      </c>
      <c r="M303" s="238">
        <f t="shared" si="24"/>
        <v>66.666666666666671</v>
      </c>
      <c r="N303" s="79"/>
    </row>
    <row r="304" spans="1:14" ht="68.25" customHeight="1" x14ac:dyDescent="0.25">
      <c r="A304" s="1"/>
      <c r="B304" s="105"/>
      <c r="C304" s="105"/>
      <c r="D304" s="105"/>
      <c r="E304" s="105"/>
      <c r="F304" s="106"/>
      <c r="G304" s="36" t="s">
        <v>347</v>
      </c>
      <c r="H304" s="36"/>
      <c r="I304" s="128" t="s">
        <v>346</v>
      </c>
      <c r="J304" s="158"/>
      <c r="K304" s="45">
        <f t="shared" si="23"/>
        <v>300000</v>
      </c>
      <c r="L304" s="45">
        <f t="shared" si="23"/>
        <v>200000</v>
      </c>
      <c r="M304" s="238">
        <f t="shared" si="24"/>
        <v>66.666666666666671</v>
      </c>
      <c r="N304" s="79"/>
    </row>
    <row r="305" spans="1:14" ht="65.25" customHeight="1" x14ac:dyDescent="0.25">
      <c r="A305" s="1"/>
      <c r="B305" s="105"/>
      <c r="C305" s="105"/>
      <c r="D305" s="105"/>
      <c r="E305" s="105"/>
      <c r="F305" s="106"/>
      <c r="G305" s="28" t="s">
        <v>349</v>
      </c>
      <c r="H305" s="95"/>
      <c r="I305" s="114" t="s">
        <v>348</v>
      </c>
      <c r="J305" s="41" t="s">
        <v>0</v>
      </c>
      <c r="K305" s="46">
        <f t="shared" si="23"/>
        <v>300000</v>
      </c>
      <c r="L305" s="46">
        <f t="shared" si="23"/>
        <v>200000</v>
      </c>
      <c r="M305" s="239">
        <f t="shared" si="24"/>
        <v>66.666666666666671</v>
      </c>
      <c r="N305" s="79"/>
    </row>
    <row r="306" spans="1:14" ht="51.75" customHeight="1" x14ac:dyDescent="0.25">
      <c r="A306" s="1"/>
      <c r="B306" s="105"/>
      <c r="C306" s="105"/>
      <c r="D306" s="105"/>
      <c r="E306" s="105"/>
      <c r="F306" s="106"/>
      <c r="G306" s="30" t="s">
        <v>2</v>
      </c>
      <c r="H306" s="30"/>
      <c r="I306" s="119" t="s">
        <v>0</v>
      </c>
      <c r="J306" s="42">
        <v>200</v>
      </c>
      <c r="K306" s="47">
        <v>300000</v>
      </c>
      <c r="L306" s="47">
        <v>200000</v>
      </c>
      <c r="M306" s="239">
        <f t="shared" si="24"/>
        <v>66.666666666666671</v>
      </c>
      <c r="N306" s="79"/>
    </row>
    <row r="307" spans="1:14" ht="102.75" customHeight="1" x14ac:dyDescent="0.25">
      <c r="A307" s="1"/>
      <c r="B307" s="249"/>
      <c r="C307" s="249"/>
      <c r="D307" s="249"/>
      <c r="E307" s="249"/>
      <c r="F307" s="250"/>
      <c r="G307" s="40" t="s">
        <v>86</v>
      </c>
      <c r="H307" s="30"/>
      <c r="I307" s="256" t="s">
        <v>350</v>
      </c>
      <c r="J307" s="20"/>
      <c r="K307" s="46">
        <f t="shared" ref="K307:L309" si="25">SUM(K308)</f>
        <v>266000</v>
      </c>
      <c r="L307" s="46">
        <f t="shared" si="25"/>
        <v>0</v>
      </c>
      <c r="M307" s="239">
        <f t="shared" si="24"/>
        <v>0</v>
      </c>
      <c r="N307" s="79"/>
    </row>
    <row r="308" spans="1:14" ht="51.75" customHeight="1" x14ac:dyDescent="0.25">
      <c r="A308" s="1"/>
      <c r="B308" s="249"/>
      <c r="C308" s="249"/>
      <c r="D308" s="249"/>
      <c r="E308" s="249"/>
      <c r="F308" s="250"/>
      <c r="G308" s="35" t="s">
        <v>90</v>
      </c>
      <c r="H308" s="30"/>
      <c r="I308" s="178" t="s">
        <v>356</v>
      </c>
      <c r="J308" s="20"/>
      <c r="K308" s="46">
        <f>SUM(K309)</f>
        <v>266000</v>
      </c>
      <c r="L308" s="46">
        <f>SUM(L309)</f>
        <v>0</v>
      </c>
      <c r="M308" s="237">
        <f t="shared" si="24"/>
        <v>0</v>
      </c>
      <c r="N308" s="79"/>
    </row>
    <row r="309" spans="1:14" ht="81.75" customHeight="1" x14ac:dyDescent="0.25">
      <c r="A309" s="1"/>
      <c r="B309" s="249"/>
      <c r="C309" s="249"/>
      <c r="D309" s="249"/>
      <c r="E309" s="249"/>
      <c r="F309" s="250"/>
      <c r="G309" s="74" t="s">
        <v>358</v>
      </c>
      <c r="H309" s="30"/>
      <c r="I309" s="178" t="s">
        <v>357</v>
      </c>
      <c r="J309" s="20"/>
      <c r="K309" s="46">
        <f t="shared" si="25"/>
        <v>266000</v>
      </c>
      <c r="L309" s="46">
        <f t="shared" si="25"/>
        <v>0</v>
      </c>
      <c r="M309" s="239">
        <f t="shared" si="24"/>
        <v>0</v>
      </c>
      <c r="N309" s="79"/>
    </row>
    <row r="310" spans="1:14" ht="51.75" customHeight="1" x14ac:dyDescent="0.25">
      <c r="A310" s="1"/>
      <c r="B310" s="249"/>
      <c r="C310" s="249"/>
      <c r="D310" s="249"/>
      <c r="E310" s="249"/>
      <c r="F310" s="250"/>
      <c r="G310" s="80" t="s">
        <v>87</v>
      </c>
      <c r="H310" s="30"/>
      <c r="I310" s="162" t="s">
        <v>359</v>
      </c>
      <c r="J310" s="20" t="s">
        <v>0</v>
      </c>
      <c r="K310" s="46">
        <f t="shared" ref="K310:L310" si="26">SUM(K311)</f>
        <v>266000</v>
      </c>
      <c r="L310" s="46">
        <f t="shared" si="26"/>
        <v>0</v>
      </c>
      <c r="M310" s="239">
        <f t="shared" si="24"/>
        <v>0</v>
      </c>
      <c r="N310" s="79"/>
    </row>
    <row r="311" spans="1:14" ht="51.75" customHeight="1" x14ac:dyDescent="0.25">
      <c r="A311" s="1"/>
      <c r="B311" s="249"/>
      <c r="C311" s="249"/>
      <c r="D311" s="249"/>
      <c r="E311" s="249"/>
      <c r="F311" s="250"/>
      <c r="G311" s="29" t="s">
        <v>2</v>
      </c>
      <c r="H311" s="30"/>
      <c r="I311" s="163" t="s">
        <v>0</v>
      </c>
      <c r="J311" s="20">
        <v>200</v>
      </c>
      <c r="K311" s="46">
        <v>266000</v>
      </c>
      <c r="L311" s="46">
        <v>0</v>
      </c>
      <c r="M311" s="239">
        <f t="shared" si="24"/>
        <v>0</v>
      </c>
      <c r="N311" s="79"/>
    </row>
    <row r="312" spans="1:14" ht="16.5" x14ac:dyDescent="0.25">
      <c r="A312" s="1"/>
      <c r="B312" s="105"/>
      <c r="C312" s="105"/>
      <c r="D312" s="105"/>
      <c r="E312" s="105"/>
      <c r="F312" s="106"/>
      <c r="G312" s="40" t="s">
        <v>9</v>
      </c>
      <c r="H312" s="40"/>
      <c r="I312" s="142" t="s">
        <v>365</v>
      </c>
      <c r="J312" s="44" t="s">
        <v>0</v>
      </c>
      <c r="K312" s="51">
        <f>SUM(K313+K317)</f>
        <v>7443553</v>
      </c>
      <c r="L312" s="51">
        <f>SUM(L313+L317)</f>
        <v>6258510</v>
      </c>
      <c r="M312" s="237">
        <f t="shared" si="24"/>
        <v>84.079605532465479</v>
      </c>
      <c r="N312" s="79"/>
    </row>
    <row r="313" spans="1:14" ht="16.5" x14ac:dyDescent="0.25">
      <c r="A313" s="1"/>
      <c r="B313" s="105"/>
      <c r="C313" s="105"/>
      <c r="D313" s="105"/>
      <c r="E313" s="105"/>
      <c r="F313" s="106"/>
      <c r="G313" s="28" t="s">
        <v>7</v>
      </c>
      <c r="H313" s="28"/>
      <c r="I313" s="114" t="s">
        <v>369</v>
      </c>
      <c r="J313" s="43"/>
      <c r="K313" s="46">
        <f>SUM(K314:K316)</f>
        <v>3843553</v>
      </c>
      <c r="L313" s="46">
        <f>SUM(L314:L316)</f>
        <v>2704710</v>
      </c>
      <c r="M313" s="239">
        <f t="shared" si="24"/>
        <v>70.370045632257444</v>
      </c>
      <c r="N313" s="79"/>
    </row>
    <row r="314" spans="1:14" ht="97.5" customHeight="1" x14ac:dyDescent="0.25">
      <c r="A314" s="1"/>
      <c r="B314" s="105"/>
      <c r="C314" s="105"/>
      <c r="D314" s="105"/>
      <c r="E314" s="105"/>
      <c r="F314" s="106"/>
      <c r="G314" s="29" t="s">
        <v>3</v>
      </c>
      <c r="H314" s="29"/>
      <c r="I314" s="119" t="s">
        <v>0</v>
      </c>
      <c r="J314" s="20">
        <v>100</v>
      </c>
      <c r="K314" s="46">
        <v>3563003</v>
      </c>
      <c r="L314" s="46">
        <v>2474201</v>
      </c>
      <c r="M314" s="242">
        <f t="shared" si="24"/>
        <v>69.441451494708261</v>
      </c>
      <c r="N314" s="79"/>
    </row>
    <row r="315" spans="1:14" ht="36.75" customHeight="1" x14ac:dyDescent="0.25">
      <c r="A315" s="1"/>
      <c r="B315" s="105"/>
      <c r="C315" s="105"/>
      <c r="D315" s="105"/>
      <c r="E315" s="105"/>
      <c r="F315" s="106"/>
      <c r="G315" s="30" t="s">
        <v>2</v>
      </c>
      <c r="H315" s="30"/>
      <c r="I315" s="119" t="s">
        <v>0</v>
      </c>
      <c r="J315" s="20">
        <v>200</v>
      </c>
      <c r="K315" s="46">
        <v>271550</v>
      </c>
      <c r="L315" s="46">
        <v>225683</v>
      </c>
      <c r="M315" s="239">
        <f t="shared" si="24"/>
        <v>83.109187994844419</v>
      </c>
      <c r="N315" s="79"/>
    </row>
    <row r="316" spans="1:14" ht="31.5" x14ac:dyDescent="0.25">
      <c r="A316" s="1"/>
      <c r="B316" s="105"/>
      <c r="C316" s="105"/>
      <c r="D316" s="105"/>
      <c r="E316" s="105"/>
      <c r="F316" s="106"/>
      <c r="G316" s="30" t="s">
        <v>1</v>
      </c>
      <c r="H316" s="30"/>
      <c r="I316" s="119" t="s">
        <v>0</v>
      </c>
      <c r="J316" s="20">
        <v>800</v>
      </c>
      <c r="K316" s="46">
        <v>9000</v>
      </c>
      <c r="L316" s="46">
        <v>4826</v>
      </c>
      <c r="M316" s="239">
        <f t="shared" si="24"/>
        <v>53.62222222222222</v>
      </c>
      <c r="N316" s="79"/>
    </row>
    <row r="317" spans="1:14" ht="51.75" customHeight="1" x14ac:dyDescent="0.25">
      <c r="A317" s="1"/>
      <c r="B317" s="200"/>
      <c r="C317" s="200"/>
      <c r="D317" s="200"/>
      <c r="E317" s="200"/>
      <c r="F317" s="201"/>
      <c r="G317" s="30" t="s">
        <v>479</v>
      </c>
      <c r="H317" s="30"/>
      <c r="I317" s="209" t="s">
        <v>490</v>
      </c>
      <c r="J317" s="20"/>
      <c r="K317" s="46">
        <f t="shared" ref="K317" si="27">SUM(K318)</f>
        <v>3600000</v>
      </c>
      <c r="L317" s="46">
        <f t="shared" ref="L317" si="28">SUM(L318)</f>
        <v>3553800</v>
      </c>
      <c r="M317" s="239">
        <f t="shared" si="24"/>
        <v>98.716666666666669</v>
      </c>
      <c r="N317" s="79"/>
    </row>
    <row r="318" spans="1:14" ht="31.5" x14ac:dyDescent="0.25">
      <c r="A318" s="1"/>
      <c r="B318" s="200"/>
      <c r="C318" s="200"/>
      <c r="D318" s="200"/>
      <c r="E318" s="200"/>
      <c r="F318" s="201"/>
      <c r="G318" s="31" t="s">
        <v>1</v>
      </c>
      <c r="H318" s="30"/>
      <c r="I318" s="19" t="s">
        <v>0</v>
      </c>
      <c r="J318" s="20">
        <v>800</v>
      </c>
      <c r="K318" s="46">
        <v>3600000</v>
      </c>
      <c r="L318" s="46">
        <v>3553800</v>
      </c>
      <c r="M318" s="238">
        <f t="shared" si="24"/>
        <v>98.716666666666669</v>
      </c>
      <c r="N318" s="79"/>
    </row>
    <row r="319" spans="1:14" ht="19.5" customHeight="1" x14ac:dyDescent="0.25">
      <c r="A319" s="1"/>
      <c r="B319" s="176"/>
      <c r="C319" s="176"/>
      <c r="D319" s="176"/>
      <c r="E319" s="176"/>
      <c r="F319" s="177"/>
      <c r="G319" s="40" t="s">
        <v>96</v>
      </c>
      <c r="H319" s="30"/>
      <c r="I319" s="182" t="s">
        <v>375</v>
      </c>
      <c r="J319" s="44" t="s">
        <v>0</v>
      </c>
      <c r="K319" s="51">
        <f>SUM(K320+K322+K328+K326+K324)</f>
        <v>105380319</v>
      </c>
      <c r="L319" s="51">
        <f>SUM(L320+L322+L328+L326+L324)</f>
        <v>88540275</v>
      </c>
      <c r="M319" s="237">
        <f t="shared" si="24"/>
        <v>84.01974471153386</v>
      </c>
      <c r="N319" s="79"/>
    </row>
    <row r="320" spans="1:14" ht="129" customHeight="1" x14ac:dyDescent="0.25">
      <c r="A320" s="1"/>
      <c r="B320" s="176"/>
      <c r="C320" s="176"/>
      <c r="D320" s="176"/>
      <c r="E320" s="176"/>
      <c r="F320" s="177"/>
      <c r="G320" s="30" t="s">
        <v>446</v>
      </c>
      <c r="H320" s="32"/>
      <c r="I320" s="19" t="s">
        <v>448</v>
      </c>
      <c r="J320" s="44"/>
      <c r="K320" s="46">
        <f>SUM(K321)</f>
        <v>58530025</v>
      </c>
      <c r="L320" s="46">
        <f>SUM(L321)</f>
        <v>58530025</v>
      </c>
      <c r="M320" s="239"/>
      <c r="N320" s="79"/>
    </row>
    <row r="321" spans="1:14" ht="16.5" x14ac:dyDescent="0.25">
      <c r="A321" s="1"/>
      <c r="B321" s="176"/>
      <c r="C321" s="176"/>
      <c r="D321" s="176"/>
      <c r="E321" s="176"/>
      <c r="F321" s="177"/>
      <c r="G321" s="30" t="s">
        <v>6</v>
      </c>
      <c r="H321" s="30"/>
      <c r="I321" s="19" t="s">
        <v>0</v>
      </c>
      <c r="J321" s="20">
        <v>500</v>
      </c>
      <c r="K321" s="46">
        <v>58530025</v>
      </c>
      <c r="L321" s="46">
        <v>58530025</v>
      </c>
      <c r="M321" s="239">
        <f t="shared" ref="M321:M325" si="29">L321/K321%</f>
        <v>100</v>
      </c>
      <c r="N321" s="79"/>
    </row>
    <row r="322" spans="1:14" ht="81" customHeight="1" x14ac:dyDescent="0.25">
      <c r="A322" s="1"/>
      <c r="B322" s="176"/>
      <c r="C322" s="176"/>
      <c r="D322" s="176"/>
      <c r="E322" s="176"/>
      <c r="F322" s="177"/>
      <c r="G322" s="30" t="s">
        <v>447</v>
      </c>
      <c r="H322" s="32"/>
      <c r="I322" s="19" t="s">
        <v>476</v>
      </c>
      <c r="J322" s="44"/>
      <c r="K322" s="46">
        <f>SUM(K323)</f>
        <v>32043611</v>
      </c>
      <c r="L322" s="46">
        <f>SUM(L323)</f>
        <v>22577751</v>
      </c>
      <c r="M322" s="239">
        <f t="shared" si="29"/>
        <v>70.459446658493022</v>
      </c>
      <c r="N322" s="79"/>
    </row>
    <row r="323" spans="1:14" ht="16.5" x14ac:dyDescent="0.25">
      <c r="A323" s="1"/>
      <c r="B323" s="176"/>
      <c r="C323" s="176"/>
      <c r="D323" s="176"/>
      <c r="E323" s="176"/>
      <c r="F323" s="177"/>
      <c r="G323" s="30" t="s">
        <v>6</v>
      </c>
      <c r="H323" s="30"/>
      <c r="I323" s="19" t="s">
        <v>0</v>
      </c>
      <c r="J323" s="20">
        <v>500</v>
      </c>
      <c r="K323" s="46">
        <v>32043611</v>
      </c>
      <c r="L323" s="46">
        <v>22577751</v>
      </c>
      <c r="M323" s="239">
        <f t="shared" si="29"/>
        <v>70.459446658493022</v>
      </c>
      <c r="N323" s="79"/>
    </row>
    <row r="324" spans="1:14" ht="63" x14ac:dyDescent="0.25">
      <c r="A324" s="1"/>
      <c r="B324" s="227"/>
      <c r="C324" s="227"/>
      <c r="D324" s="227"/>
      <c r="E324" s="227"/>
      <c r="F324" s="228"/>
      <c r="G324" s="29" t="s">
        <v>516</v>
      </c>
      <c r="H324" s="30"/>
      <c r="I324" s="19" t="s">
        <v>517</v>
      </c>
      <c r="J324" s="56"/>
      <c r="K324" s="46">
        <f>SUM(K325)</f>
        <v>1566875</v>
      </c>
      <c r="L324" s="46">
        <f>SUM(L325)</f>
        <v>1566875</v>
      </c>
      <c r="M324" s="239">
        <f t="shared" si="29"/>
        <v>100</v>
      </c>
      <c r="N324" s="79"/>
    </row>
    <row r="325" spans="1:14" ht="16.5" x14ac:dyDescent="0.25">
      <c r="A325" s="1"/>
      <c r="B325" s="227"/>
      <c r="C325" s="227"/>
      <c r="D325" s="227"/>
      <c r="E325" s="227"/>
      <c r="F325" s="228"/>
      <c r="G325" s="30" t="s">
        <v>6</v>
      </c>
      <c r="H325" s="30"/>
      <c r="I325" s="19" t="s">
        <v>0</v>
      </c>
      <c r="J325" s="20">
        <v>500</v>
      </c>
      <c r="K325" s="46">
        <v>1566875</v>
      </c>
      <c r="L325" s="46">
        <v>1566875</v>
      </c>
      <c r="M325" s="239">
        <f t="shared" si="29"/>
        <v>100</v>
      </c>
      <c r="N325" s="79"/>
    </row>
    <row r="326" spans="1:14" ht="47.25" x14ac:dyDescent="0.25">
      <c r="A326" s="1"/>
      <c r="B326" s="212"/>
      <c r="C326" s="212"/>
      <c r="D326" s="212"/>
      <c r="E326" s="212"/>
      <c r="F326" s="213"/>
      <c r="G326" s="29" t="s">
        <v>491</v>
      </c>
      <c r="H326" s="30"/>
      <c r="I326" s="19" t="s">
        <v>492</v>
      </c>
      <c r="J326" s="56"/>
      <c r="K326" s="46">
        <f>SUM(K327)</f>
        <v>7550000</v>
      </c>
      <c r="L326" s="46">
        <f>SUM(L327)</f>
        <v>175816</v>
      </c>
      <c r="M326" s="239">
        <f t="shared" si="24"/>
        <v>2.3286887417218542</v>
      </c>
      <c r="N326" s="79"/>
    </row>
    <row r="327" spans="1:14" ht="16.5" x14ac:dyDescent="0.25">
      <c r="A327" s="1"/>
      <c r="B327" s="212"/>
      <c r="C327" s="212"/>
      <c r="D327" s="212"/>
      <c r="E327" s="212"/>
      <c r="F327" s="213"/>
      <c r="G327" s="30" t="s">
        <v>6</v>
      </c>
      <c r="H327" s="30"/>
      <c r="I327" s="19" t="s">
        <v>0</v>
      </c>
      <c r="J327" s="20">
        <v>500</v>
      </c>
      <c r="K327" s="46">
        <v>7550000</v>
      </c>
      <c r="L327" s="46">
        <v>175816</v>
      </c>
      <c r="M327" s="239">
        <f t="shared" si="24"/>
        <v>2.3286887417218542</v>
      </c>
      <c r="N327" s="79"/>
    </row>
    <row r="328" spans="1:14" ht="131.25" customHeight="1" x14ac:dyDescent="0.25">
      <c r="A328" s="1"/>
      <c r="B328" s="200"/>
      <c r="C328" s="200"/>
      <c r="D328" s="200"/>
      <c r="E328" s="200"/>
      <c r="F328" s="201"/>
      <c r="G328" s="29" t="s">
        <v>477</v>
      </c>
      <c r="H328" s="30"/>
      <c r="I328" s="19" t="s">
        <v>478</v>
      </c>
      <c r="J328" s="56"/>
      <c r="K328" s="46">
        <f>SUM(K329)</f>
        <v>5689808</v>
      </c>
      <c r="L328" s="46">
        <f>SUM(L329)</f>
        <v>5689808</v>
      </c>
      <c r="M328" s="239">
        <f t="shared" si="24"/>
        <v>100</v>
      </c>
      <c r="N328" s="79"/>
    </row>
    <row r="329" spans="1:14" ht="16.5" x14ac:dyDescent="0.25">
      <c r="A329" s="1"/>
      <c r="B329" s="200"/>
      <c r="C329" s="200"/>
      <c r="D329" s="200"/>
      <c r="E329" s="200"/>
      <c r="F329" s="201"/>
      <c r="G329" s="30" t="s">
        <v>6</v>
      </c>
      <c r="H329" s="30"/>
      <c r="I329" s="19"/>
      <c r="J329" s="56">
        <v>500</v>
      </c>
      <c r="K329" s="48">
        <v>5689808</v>
      </c>
      <c r="L329" s="48">
        <v>5689808</v>
      </c>
      <c r="M329" s="239">
        <f t="shared" si="24"/>
        <v>100</v>
      </c>
      <c r="N329" s="79"/>
    </row>
    <row r="330" spans="1:14" ht="102.75" customHeight="1" x14ac:dyDescent="0.25">
      <c r="A330" s="1"/>
      <c r="B330" s="105"/>
      <c r="C330" s="105"/>
      <c r="D330" s="105"/>
      <c r="E330" s="105"/>
      <c r="F330" s="106"/>
      <c r="G330" s="172" t="s">
        <v>407</v>
      </c>
      <c r="H330" s="40">
        <v>868</v>
      </c>
      <c r="I330" s="126"/>
      <c r="J330" s="56"/>
      <c r="K330" s="50">
        <f>SUM(K341+K349+K336+K331)</f>
        <v>6975473</v>
      </c>
      <c r="L330" s="50">
        <f>SUM(L341+L349+L336+L331)</f>
        <v>4882483</v>
      </c>
      <c r="M330" s="237">
        <f t="shared" si="24"/>
        <v>69.995009657409611</v>
      </c>
      <c r="N330" s="79"/>
    </row>
    <row r="331" spans="1:14" ht="87" customHeight="1" x14ac:dyDescent="0.25">
      <c r="A331" s="1"/>
      <c r="B331" s="200"/>
      <c r="C331" s="200"/>
      <c r="D331" s="200"/>
      <c r="E331" s="200"/>
      <c r="F331" s="201"/>
      <c r="G331" s="54" t="s">
        <v>65</v>
      </c>
      <c r="H331" s="40"/>
      <c r="I331" s="142" t="s">
        <v>231</v>
      </c>
      <c r="J331" s="44" t="s">
        <v>0</v>
      </c>
      <c r="K331" s="51">
        <f t="shared" ref="K331:L331" si="30">SUM(K332)</f>
        <v>699902</v>
      </c>
      <c r="L331" s="51">
        <f t="shared" si="30"/>
        <v>699902</v>
      </c>
      <c r="M331" s="237">
        <f t="shared" si="24"/>
        <v>100</v>
      </c>
      <c r="N331" s="79"/>
    </row>
    <row r="332" spans="1:14" ht="69" customHeight="1" x14ac:dyDescent="0.25">
      <c r="A332" s="1"/>
      <c r="B332" s="200"/>
      <c r="C332" s="200"/>
      <c r="D332" s="200"/>
      <c r="E332" s="200"/>
      <c r="F332" s="201"/>
      <c r="G332" s="35" t="s">
        <v>523</v>
      </c>
      <c r="H332" s="210"/>
      <c r="I332" s="153" t="s">
        <v>525</v>
      </c>
      <c r="J332" s="43"/>
      <c r="K332" s="49">
        <f t="shared" ref="K332:L334" si="31">SUM(K333)</f>
        <v>699902</v>
      </c>
      <c r="L332" s="49">
        <f t="shared" si="31"/>
        <v>699902</v>
      </c>
      <c r="M332" s="239">
        <f t="shared" si="24"/>
        <v>100</v>
      </c>
      <c r="N332" s="79"/>
    </row>
    <row r="333" spans="1:14" ht="129.75" customHeight="1" x14ac:dyDescent="0.25">
      <c r="A333" s="1"/>
      <c r="B333" s="200"/>
      <c r="C333" s="200"/>
      <c r="D333" s="200"/>
      <c r="E333" s="200"/>
      <c r="F333" s="201"/>
      <c r="G333" s="35" t="s">
        <v>524</v>
      </c>
      <c r="H333" s="119"/>
      <c r="I333" s="153" t="s">
        <v>526</v>
      </c>
      <c r="J333" s="43"/>
      <c r="K333" s="49">
        <f t="shared" si="31"/>
        <v>699902</v>
      </c>
      <c r="L333" s="49">
        <f t="shared" si="31"/>
        <v>699902</v>
      </c>
      <c r="M333" s="239">
        <f t="shared" si="24"/>
        <v>100</v>
      </c>
      <c r="N333" s="79"/>
    </row>
    <row r="334" spans="1:14" ht="67.5" customHeight="1" x14ac:dyDescent="0.25">
      <c r="A334" s="1"/>
      <c r="B334" s="200"/>
      <c r="C334" s="200"/>
      <c r="D334" s="200"/>
      <c r="E334" s="200"/>
      <c r="F334" s="201"/>
      <c r="G334" s="30" t="s">
        <v>480</v>
      </c>
      <c r="H334" s="119"/>
      <c r="I334" s="119" t="s">
        <v>527</v>
      </c>
      <c r="J334" s="20"/>
      <c r="K334" s="46">
        <f t="shared" si="31"/>
        <v>699902</v>
      </c>
      <c r="L334" s="46">
        <f t="shared" si="31"/>
        <v>699902</v>
      </c>
      <c r="M334" s="239">
        <f t="shared" si="24"/>
        <v>100</v>
      </c>
      <c r="N334" s="79"/>
    </row>
    <row r="335" spans="1:14" ht="48" customHeight="1" x14ac:dyDescent="0.25">
      <c r="A335" s="1"/>
      <c r="B335" s="200"/>
      <c r="C335" s="200"/>
      <c r="D335" s="200"/>
      <c r="E335" s="200"/>
      <c r="F335" s="201"/>
      <c r="G335" s="30" t="s">
        <v>2</v>
      </c>
      <c r="H335" s="19" t="s">
        <v>0</v>
      </c>
      <c r="I335" s="119" t="s">
        <v>0</v>
      </c>
      <c r="J335" s="20">
        <v>200</v>
      </c>
      <c r="K335" s="46">
        <v>699902</v>
      </c>
      <c r="L335" s="46">
        <v>699902</v>
      </c>
      <c r="M335" s="238">
        <f t="shared" si="24"/>
        <v>100</v>
      </c>
      <c r="N335" s="79"/>
    </row>
    <row r="336" spans="1:14" ht="65.25" customHeight="1" x14ac:dyDescent="0.25">
      <c r="A336" s="1"/>
      <c r="B336" s="108"/>
      <c r="C336" s="108"/>
      <c r="D336" s="108"/>
      <c r="E336" s="108"/>
      <c r="F336" s="109"/>
      <c r="G336" s="40" t="s">
        <v>83</v>
      </c>
      <c r="H336" s="118"/>
      <c r="I336" s="44" t="s">
        <v>336</v>
      </c>
      <c r="J336" s="51"/>
      <c r="K336" s="51">
        <f>SUM(K338)</f>
        <v>150000</v>
      </c>
      <c r="L336" s="51">
        <f>SUM(L338)</f>
        <v>145579</v>
      </c>
      <c r="M336" s="237">
        <f t="shared" si="24"/>
        <v>97.052666666666667</v>
      </c>
      <c r="N336" s="79"/>
    </row>
    <row r="337" spans="1:14" ht="50.25" customHeight="1" x14ac:dyDescent="0.25">
      <c r="A337" s="1"/>
      <c r="B337" s="108"/>
      <c r="C337" s="108"/>
      <c r="D337" s="108"/>
      <c r="E337" s="108"/>
      <c r="F337" s="109"/>
      <c r="G337" s="35" t="s">
        <v>394</v>
      </c>
      <c r="H337" s="40"/>
      <c r="I337" s="248" t="s">
        <v>397</v>
      </c>
      <c r="J337" s="20"/>
      <c r="K337" s="49">
        <f>SUM(K339)</f>
        <v>150000</v>
      </c>
      <c r="L337" s="49">
        <f>SUM(L339)</f>
        <v>145579</v>
      </c>
      <c r="M337" s="239">
        <f t="shared" si="24"/>
        <v>97.052666666666667</v>
      </c>
      <c r="N337" s="79"/>
    </row>
    <row r="338" spans="1:14" ht="66" customHeight="1" x14ac:dyDescent="0.25">
      <c r="A338" s="1"/>
      <c r="B338" s="108"/>
      <c r="C338" s="108"/>
      <c r="D338" s="108"/>
      <c r="E338" s="108"/>
      <c r="F338" s="109"/>
      <c r="G338" s="33" t="s">
        <v>395</v>
      </c>
      <c r="H338" s="116"/>
      <c r="I338" s="140" t="s">
        <v>398</v>
      </c>
      <c r="J338" s="20"/>
      <c r="K338" s="49">
        <f>SUM(K339)</f>
        <v>150000</v>
      </c>
      <c r="L338" s="49">
        <f>SUM(L339)</f>
        <v>145579</v>
      </c>
      <c r="M338" s="239">
        <f t="shared" si="24"/>
        <v>97.052666666666667</v>
      </c>
      <c r="N338" s="79"/>
    </row>
    <row r="339" spans="1:14" ht="52.5" customHeight="1" x14ac:dyDescent="0.25">
      <c r="A339" s="1"/>
      <c r="B339" s="108"/>
      <c r="C339" s="108"/>
      <c r="D339" s="108"/>
      <c r="E339" s="108"/>
      <c r="F339" s="109"/>
      <c r="G339" s="31" t="s">
        <v>396</v>
      </c>
      <c r="H339" s="116"/>
      <c r="I339" s="141" t="s">
        <v>416</v>
      </c>
      <c r="J339" s="20"/>
      <c r="K339" s="46">
        <f>SUM(K340)</f>
        <v>150000</v>
      </c>
      <c r="L339" s="46">
        <f>SUM(L340)</f>
        <v>145579</v>
      </c>
      <c r="M339" s="239">
        <f t="shared" si="24"/>
        <v>97.052666666666667</v>
      </c>
      <c r="N339" s="79"/>
    </row>
    <row r="340" spans="1:14" ht="54" customHeight="1" x14ac:dyDescent="0.25">
      <c r="A340" s="1"/>
      <c r="B340" s="108"/>
      <c r="C340" s="108"/>
      <c r="D340" s="108"/>
      <c r="E340" s="108"/>
      <c r="F340" s="109"/>
      <c r="G340" s="31" t="s">
        <v>2</v>
      </c>
      <c r="H340" s="116"/>
      <c r="I340" s="133" t="s">
        <v>0</v>
      </c>
      <c r="J340" s="20">
        <v>200</v>
      </c>
      <c r="K340" s="47">
        <v>150000</v>
      </c>
      <c r="L340" s="47">
        <v>145579</v>
      </c>
      <c r="M340" s="239">
        <f t="shared" si="24"/>
        <v>97.052666666666667</v>
      </c>
      <c r="N340" s="79"/>
    </row>
    <row r="341" spans="1:14" ht="84" customHeight="1" x14ac:dyDescent="0.25">
      <c r="A341" s="1"/>
      <c r="B341" s="105"/>
      <c r="C341" s="105"/>
      <c r="D341" s="105"/>
      <c r="E341" s="105"/>
      <c r="F341" s="106"/>
      <c r="G341" s="40" t="s">
        <v>86</v>
      </c>
      <c r="H341" s="40"/>
      <c r="I341" s="118" t="s">
        <v>350</v>
      </c>
      <c r="J341" s="44" t="s">
        <v>0</v>
      </c>
      <c r="K341" s="51">
        <f>SUM(K342)</f>
        <v>2129000</v>
      </c>
      <c r="L341" s="51">
        <f>SUM(L342)</f>
        <v>1061202</v>
      </c>
      <c r="M341" s="245">
        <f t="shared" si="24"/>
        <v>49.845091592296853</v>
      </c>
      <c r="N341" s="79"/>
    </row>
    <row r="342" spans="1:14" ht="54.75" customHeight="1" x14ac:dyDescent="0.25">
      <c r="A342" s="1"/>
      <c r="B342" s="105"/>
      <c r="C342" s="105"/>
      <c r="D342" s="105"/>
      <c r="E342" s="105"/>
      <c r="F342" s="106"/>
      <c r="G342" s="35" t="s">
        <v>90</v>
      </c>
      <c r="H342" s="35"/>
      <c r="I342" s="124" t="s">
        <v>356</v>
      </c>
      <c r="J342" s="20"/>
      <c r="K342" s="46">
        <f>SUM(K343)</f>
        <v>2129000</v>
      </c>
      <c r="L342" s="46">
        <f>SUM(L343)</f>
        <v>1061202</v>
      </c>
      <c r="M342" s="239">
        <f t="shared" si="24"/>
        <v>49.845091592296853</v>
      </c>
      <c r="N342" s="79"/>
    </row>
    <row r="343" spans="1:14" ht="86.25" customHeight="1" x14ac:dyDescent="0.25">
      <c r="A343" s="1"/>
      <c r="B343" s="105"/>
      <c r="C343" s="105"/>
      <c r="D343" s="105"/>
      <c r="E343" s="105"/>
      <c r="F343" s="106"/>
      <c r="G343" s="74" t="s">
        <v>358</v>
      </c>
      <c r="H343" s="74"/>
      <c r="I343" s="124" t="s">
        <v>357</v>
      </c>
      <c r="J343" s="20"/>
      <c r="K343" s="45">
        <f>SUM(K344+K347)</f>
        <v>2129000</v>
      </c>
      <c r="L343" s="45">
        <f>SUM(L344+L347)</f>
        <v>1061202</v>
      </c>
      <c r="M343" s="239">
        <f t="shared" si="24"/>
        <v>49.845091592296853</v>
      </c>
      <c r="N343" s="79"/>
    </row>
    <row r="344" spans="1:14" ht="77.25" customHeight="1" x14ac:dyDescent="0.25">
      <c r="A344" s="1"/>
      <c r="B344" s="105"/>
      <c r="C344" s="105"/>
      <c r="D344" s="105"/>
      <c r="E344" s="105"/>
      <c r="F344" s="106"/>
      <c r="G344" s="80" t="s">
        <v>87</v>
      </c>
      <c r="H344" s="80"/>
      <c r="I344" s="139" t="s">
        <v>359</v>
      </c>
      <c r="J344" s="20" t="s">
        <v>0</v>
      </c>
      <c r="K344" s="46">
        <f>SUM(K345:K346)</f>
        <v>1879000</v>
      </c>
      <c r="L344" s="46">
        <f>SUM(L345:L346)</f>
        <v>957702</v>
      </c>
      <c r="M344" s="239">
        <f t="shared" si="24"/>
        <v>50.968706758914315</v>
      </c>
      <c r="N344" s="79"/>
    </row>
    <row r="345" spans="1:14" ht="52.5" customHeight="1" x14ac:dyDescent="0.25">
      <c r="A345" s="1"/>
      <c r="B345" s="105"/>
      <c r="C345" s="105"/>
      <c r="D345" s="105"/>
      <c r="E345" s="105"/>
      <c r="F345" s="106"/>
      <c r="G345" s="29" t="s">
        <v>2</v>
      </c>
      <c r="H345" s="29"/>
      <c r="I345" s="126" t="s">
        <v>0</v>
      </c>
      <c r="J345" s="20">
        <v>200</v>
      </c>
      <c r="K345" s="46">
        <v>1867217</v>
      </c>
      <c r="L345" s="46">
        <v>945919</v>
      </c>
      <c r="M345" s="239">
        <f t="shared" si="24"/>
        <v>50.65929669663462</v>
      </c>
      <c r="N345" s="79"/>
    </row>
    <row r="346" spans="1:14" ht="22.5" customHeight="1" x14ac:dyDescent="0.25">
      <c r="A346" s="1"/>
      <c r="B346" s="227"/>
      <c r="C346" s="227"/>
      <c r="D346" s="227"/>
      <c r="E346" s="227"/>
      <c r="F346" s="228"/>
      <c r="G346" s="30" t="s">
        <v>1</v>
      </c>
      <c r="H346" s="31"/>
      <c r="I346" s="119" t="s">
        <v>0</v>
      </c>
      <c r="J346" s="20">
        <v>800</v>
      </c>
      <c r="K346" s="46">
        <v>11783</v>
      </c>
      <c r="L346" s="46">
        <v>11783</v>
      </c>
      <c r="M346" s="239">
        <f t="shared" si="24"/>
        <v>100</v>
      </c>
      <c r="N346" s="79"/>
    </row>
    <row r="347" spans="1:14" ht="81.75" customHeight="1" x14ac:dyDescent="0.25">
      <c r="A347" s="1"/>
      <c r="B347" s="160"/>
      <c r="C347" s="160"/>
      <c r="D347" s="160"/>
      <c r="E347" s="160"/>
      <c r="F347" s="161"/>
      <c r="G347" s="30" t="s">
        <v>411</v>
      </c>
      <c r="H347" s="30"/>
      <c r="I347" s="162" t="s">
        <v>412</v>
      </c>
      <c r="J347" s="20" t="s">
        <v>0</v>
      </c>
      <c r="K347" s="46">
        <f>SUM(K348)</f>
        <v>250000</v>
      </c>
      <c r="L347" s="46">
        <f>SUM(L348)</f>
        <v>103500</v>
      </c>
      <c r="M347" s="239">
        <f t="shared" si="24"/>
        <v>41.4</v>
      </c>
      <c r="N347" s="79"/>
    </row>
    <row r="348" spans="1:14" ht="51.75" customHeight="1" x14ac:dyDescent="0.25">
      <c r="A348" s="1"/>
      <c r="B348" s="160"/>
      <c r="C348" s="160"/>
      <c r="D348" s="160"/>
      <c r="E348" s="160"/>
      <c r="F348" s="161"/>
      <c r="G348" s="30" t="s">
        <v>2</v>
      </c>
      <c r="H348" s="29"/>
      <c r="I348" s="163" t="s">
        <v>0</v>
      </c>
      <c r="J348" s="20">
        <v>200</v>
      </c>
      <c r="K348" s="46">
        <v>250000</v>
      </c>
      <c r="L348" s="46">
        <v>103500</v>
      </c>
      <c r="M348" s="239">
        <f t="shared" si="24"/>
        <v>41.4</v>
      </c>
      <c r="N348" s="79"/>
    </row>
    <row r="349" spans="1:14" ht="16.5" x14ac:dyDescent="0.25">
      <c r="A349" s="1"/>
      <c r="B349" s="105"/>
      <c r="C349" s="105"/>
      <c r="D349" s="105"/>
      <c r="E349" s="105"/>
      <c r="F349" s="106"/>
      <c r="G349" s="40" t="s">
        <v>9</v>
      </c>
      <c r="H349" s="40"/>
      <c r="I349" s="142" t="s">
        <v>365</v>
      </c>
      <c r="J349" s="44" t="s">
        <v>0</v>
      </c>
      <c r="K349" s="51">
        <f>SUM(K350)</f>
        <v>3996571</v>
      </c>
      <c r="L349" s="51">
        <f>SUM(L350)</f>
        <v>2975800</v>
      </c>
      <c r="M349" s="237">
        <f t="shared" si="24"/>
        <v>74.458829831873373</v>
      </c>
      <c r="N349" s="79"/>
    </row>
    <row r="350" spans="1:14" ht="16.5" x14ac:dyDescent="0.25">
      <c r="A350" s="1"/>
      <c r="B350" s="105"/>
      <c r="C350" s="105"/>
      <c r="D350" s="105"/>
      <c r="E350" s="105"/>
      <c r="F350" s="106"/>
      <c r="G350" s="28" t="s">
        <v>7</v>
      </c>
      <c r="H350" s="28"/>
      <c r="I350" s="37" t="s">
        <v>369</v>
      </c>
      <c r="J350" s="43"/>
      <c r="K350" s="46">
        <f>SUM(K351:K353)</f>
        <v>3996571</v>
      </c>
      <c r="L350" s="46">
        <f>SUM(L351:L353)</f>
        <v>2975800</v>
      </c>
      <c r="M350" s="239">
        <f t="shared" si="24"/>
        <v>74.458829831873373</v>
      </c>
      <c r="N350" s="79"/>
    </row>
    <row r="351" spans="1:14" ht="99.75" customHeight="1" x14ac:dyDescent="0.25">
      <c r="A351" s="1"/>
      <c r="B351" s="105"/>
      <c r="C351" s="105"/>
      <c r="D351" s="105"/>
      <c r="E351" s="105"/>
      <c r="F351" s="106"/>
      <c r="G351" s="29" t="s">
        <v>3</v>
      </c>
      <c r="H351" s="29"/>
      <c r="I351" s="119" t="s">
        <v>0</v>
      </c>
      <c r="J351" s="20">
        <v>100</v>
      </c>
      <c r="K351" s="46">
        <v>3742431</v>
      </c>
      <c r="L351" s="46">
        <v>2807867</v>
      </c>
      <c r="M351" s="239">
        <f t="shared" si="24"/>
        <v>75.027889625753957</v>
      </c>
      <c r="N351" s="79"/>
    </row>
    <row r="352" spans="1:14" ht="48.75" customHeight="1" x14ac:dyDescent="0.25">
      <c r="A352" s="1"/>
      <c r="B352" s="105"/>
      <c r="C352" s="105"/>
      <c r="D352" s="105"/>
      <c r="E352" s="105"/>
      <c r="F352" s="106"/>
      <c r="G352" s="30" t="s">
        <v>2</v>
      </c>
      <c r="H352" s="30"/>
      <c r="I352" s="119" t="s">
        <v>0</v>
      </c>
      <c r="J352" s="20">
        <v>200</v>
      </c>
      <c r="K352" s="46">
        <v>245140</v>
      </c>
      <c r="L352" s="46">
        <v>165548</v>
      </c>
      <c r="M352" s="239">
        <f t="shared" si="24"/>
        <v>67.532022517744963</v>
      </c>
      <c r="N352" s="79"/>
    </row>
    <row r="353" spans="1:14" ht="31.5" x14ac:dyDescent="0.25">
      <c r="A353" s="1"/>
      <c r="B353" s="105"/>
      <c r="C353" s="105"/>
      <c r="D353" s="105"/>
      <c r="E353" s="105"/>
      <c r="F353" s="106"/>
      <c r="G353" s="30" t="s">
        <v>1</v>
      </c>
      <c r="H353" s="31"/>
      <c r="I353" s="119" t="s">
        <v>0</v>
      </c>
      <c r="J353" s="20">
        <v>800</v>
      </c>
      <c r="K353" s="46">
        <v>9000</v>
      </c>
      <c r="L353" s="46">
        <v>2385</v>
      </c>
      <c r="M353" s="237">
        <f t="shared" si="24"/>
        <v>26.5</v>
      </c>
      <c r="N353" s="79"/>
    </row>
    <row r="354" spans="1:14" ht="82.5" customHeight="1" x14ac:dyDescent="0.25">
      <c r="A354" s="1"/>
      <c r="B354" s="105"/>
      <c r="C354" s="105"/>
      <c r="D354" s="105"/>
      <c r="E354" s="105"/>
      <c r="F354" s="106"/>
      <c r="G354" s="40" t="s">
        <v>408</v>
      </c>
      <c r="H354" s="40">
        <v>869</v>
      </c>
      <c r="I354" s="119"/>
      <c r="J354" s="20"/>
      <c r="K354" s="51">
        <f>SUM(K355+K414+K419)</f>
        <v>182446267</v>
      </c>
      <c r="L354" s="51">
        <f>SUM(L355+L414+L419)</f>
        <v>142076075</v>
      </c>
      <c r="M354" s="238">
        <f t="shared" si="24"/>
        <v>77.872832004833512</v>
      </c>
      <c r="N354" s="79"/>
    </row>
    <row r="355" spans="1:14" ht="66.75" customHeight="1" x14ac:dyDescent="0.25">
      <c r="A355" s="1"/>
      <c r="B355" s="263" t="s">
        <v>36</v>
      </c>
      <c r="C355" s="263"/>
      <c r="D355" s="263"/>
      <c r="E355" s="263"/>
      <c r="F355" s="264"/>
      <c r="G355" s="40" t="s">
        <v>63</v>
      </c>
      <c r="H355" s="40"/>
      <c r="I355" s="118" t="s">
        <v>169</v>
      </c>
      <c r="J355" s="44" t="s">
        <v>0</v>
      </c>
      <c r="K355" s="51">
        <f>SUM(K356+K409)</f>
        <v>181354827</v>
      </c>
      <c r="L355" s="51">
        <f>SUM(L356+L409)</f>
        <v>140984635</v>
      </c>
      <c r="M355" s="237">
        <f t="shared" si="24"/>
        <v>77.739665015919314</v>
      </c>
      <c r="N355" s="77"/>
    </row>
    <row r="356" spans="1:14" ht="96.75" customHeight="1" x14ac:dyDescent="0.25">
      <c r="A356" s="1"/>
      <c r="B356" s="265" t="s">
        <v>35</v>
      </c>
      <c r="C356" s="265"/>
      <c r="D356" s="265"/>
      <c r="E356" s="265"/>
      <c r="F356" s="266"/>
      <c r="G356" s="159" t="s">
        <v>410</v>
      </c>
      <c r="H356" s="113"/>
      <c r="I356" s="134" t="s">
        <v>170</v>
      </c>
      <c r="J356" s="41" t="s">
        <v>0</v>
      </c>
      <c r="K356" s="45">
        <f>SUM(K357+K396+K399+K403)</f>
        <v>179999457</v>
      </c>
      <c r="L356" s="45">
        <f>SUM(L357+L396+L399+L403)</f>
        <v>140009145</v>
      </c>
      <c r="M356" s="239">
        <f t="shared" si="24"/>
        <v>77.783092978997146</v>
      </c>
      <c r="N356" s="78"/>
    </row>
    <row r="357" spans="1:14" ht="99.75" customHeight="1" x14ac:dyDescent="0.25">
      <c r="A357" s="1"/>
      <c r="B357" s="68"/>
      <c r="C357" s="68"/>
      <c r="D357" s="68"/>
      <c r="E357" s="68"/>
      <c r="F357" s="69"/>
      <c r="G357" s="157" t="s">
        <v>172</v>
      </c>
      <c r="H357" s="75"/>
      <c r="I357" s="124" t="s">
        <v>171</v>
      </c>
      <c r="J357" s="41"/>
      <c r="K357" s="45">
        <f>SUM(K360+K363+K366+K369+K371+K373+K375+K378+K393+K381+K384+K387+K391+K358)</f>
        <v>125824642</v>
      </c>
      <c r="L357" s="45">
        <f>SUM(L360+L363+L366+L369+L371+L373+L375+L378+L393+L381+L384+L387+L391+L358)</f>
        <v>99262208</v>
      </c>
      <c r="M357" s="239">
        <f t="shared" si="24"/>
        <v>78.889322808484536</v>
      </c>
      <c r="N357" s="78"/>
    </row>
    <row r="358" spans="1:14" ht="113.25" customHeight="1" x14ac:dyDescent="0.25">
      <c r="A358" s="1"/>
      <c r="B358" s="174"/>
      <c r="C358" s="174"/>
      <c r="D358" s="174"/>
      <c r="E358" s="174"/>
      <c r="F358" s="175"/>
      <c r="G358" s="184" t="s">
        <v>450</v>
      </c>
      <c r="H358" s="75"/>
      <c r="I358" s="185" t="s">
        <v>451</v>
      </c>
      <c r="J358" s="20"/>
      <c r="K358" s="46">
        <f>SUM(K359)</f>
        <v>6300000</v>
      </c>
      <c r="L358" s="46">
        <f>SUM(L359)</f>
        <v>6296850</v>
      </c>
      <c r="M358" s="239">
        <f t="shared" si="24"/>
        <v>99.95</v>
      </c>
      <c r="N358" s="78"/>
    </row>
    <row r="359" spans="1:14" ht="33.75" customHeight="1" x14ac:dyDescent="0.25">
      <c r="A359" s="1"/>
      <c r="B359" s="174"/>
      <c r="C359" s="174"/>
      <c r="D359" s="174"/>
      <c r="E359" s="174"/>
      <c r="F359" s="175"/>
      <c r="G359" s="30" t="s">
        <v>5</v>
      </c>
      <c r="H359" s="75"/>
      <c r="I359" s="186" t="s">
        <v>0</v>
      </c>
      <c r="J359" s="20">
        <v>300</v>
      </c>
      <c r="K359" s="46">
        <v>6300000</v>
      </c>
      <c r="L359" s="46">
        <v>6296850</v>
      </c>
      <c r="M359" s="239">
        <f t="shared" si="24"/>
        <v>99.95</v>
      </c>
      <c r="N359" s="78"/>
    </row>
    <row r="360" spans="1:14" ht="67.5" customHeight="1" x14ac:dyDescent="0.25">
      <c r="A360" s="1"/>
      <c r="B360" s="17"/>
      <c r="C360" s="17"/>
      <c r="D360" s="17"/>
      <c r="E360" s="17"/>
      <c r="F360" s="18"/>
      <c r="G360" s="34" t="s">
        <v>174</v>
      </c>
      <c r="H360" s="34"/>
      <c r="I360" s="125" t="s">
        <v>175</v>
      </c>
      <c r="J360" s="20"/>
      <c r="K360" s="46">
        <f>SUM(K361:K362)</f>
        <v>140600</v>
      </c>
      <c r="L360" s="46">
        <f>SUM(L361:L362)</f>
        <v>90549</v>
      </c>
      <c r="M360" s="240">
        <f t="shared" si="24"/>
        <v>64.401849217638684</v>
      </c>
      <c r="N360" s="79"/>
    </row>
    <row r="361" spans="1:14" ht="51" customHeight="1" x14ac:dyDescent="0.25">
      <c r="A361" s="1"/>
      <c r="B361" s="166"/>
      <c r="C361" s="166"/>
      <c r="D361" s="166"/>
      <c r="E361" s="166"/>
      <c r="F361" s="167"/>
      <c r="G361" s="30" t="s">
        <v>2</v>
      </c>
      <c r="H361" s="30"/>
      <c r="I361" s="119" t="s">
        <v>0</v>
      </c>
      <c r="J361" s="20">
        <v>200</v>
      </c>
      <c r="K361" s="46">
        <v>3200</v>
      </c>
      <c r="L361" s="46">
        <v>1338</v>
      </c>
      <c r="M361" s="239">
        <f t="shared" si="24"/>
        <v>41.8125</v>
      </c>
      <c r="N361" s="79"/>
    </row>
    <row r="362" spans="1:14" ht="31.5" x14ac:dyDescent="0.25">
      <c r="A362" s="1"/>
      <c r="B362" s="57"/>
      <c r="C362" s="57"/>
      <c r="D362" s="57"/>
      <c r="E362" s="57"/>
      <c r="F362" s="58"/>
      <c r="G362" s="30" t="s">
        <v>5</v>
      </c>
      <c r="H362" s="30"/>
      <c r="I362" s="119" t="s">
        <v>0</v>
      </c>
      <c r="J362" s="20">
        <v>300</v>
      </c>
      <c r="K362" s="46">
        <v>137400</v>
      </c>
      <c r="L362" s="46">
        <v>89211</v>
      </c>
      <c r="M362" s="239">
        <f t="shared" si="24"/>
        <v>64.927947598253269</v>
      </c>
      <c r="N362" s="79"/>
    </row>
    <row r="363" spans="1:14" ht="84" customHeight="1" x14ac:dyDescent="0.25">
      <c r="A363" s="1"/>
      <c r="B363" s="17"/>
      <c r="C363" s="17"/>
      <c r="D363" s="17"/>
      <c r="E363" s="17"/>
      <c r="F363" s="18"/>
      <c r="G363" s="75" t="s">
        <v>176</v>
      </c>
      <c r="H363" s="75"/>
      <c r="I363" s="139" t="s">
        <v>177</v>
      </c>
      <c r="J363" s="20"/>
      <c r="K363" s="46">
        <f>SUM(K364:K365)</f>
        <v>2215342</v>
      </c>
      <c r="L363" s="46">
        <f>SUM(L364:L365)</f>
        <v>2215340</v>
      </c>
      <c r="M363" s="239">
        <f t="shared" si="24"/>
        <v>99.999909720485604</v>
      </c>
      <c r="N363" s="79"/>
    </row>
    <row r="364" spans="1:14" ht="50.25" customHeight="1" x14ac:dyDescent="0.25">
      <c r="A364" s="1"/>
      <c r="B364" s="166"/>
      <c r="C364" s="166"/>
      <c r="D364" s="166"/>
      <c r="E364" s="166"/>
      <c r="F364" s="167"/>
      <c r="G364" s="30" t="s">
        <v>2</v>
      </c>
      <c r="H364" s="75"/>
      <c r="I364" s="139"/>
      <c r="J364" s="20">
        <v>200</v>
      </c>
      <c r="K364" s="46">
        <v>32739</v>
      </c>
      <c r="L364" s="46">
        <v>32739</v>
      </c>
      <c r="M364" s="239">
        <f t="shared" si="24"/>
        <v>100</v>
      </c>
      <c r="N364" s="79"/>
    </row>
    <row r="365" spans="1:14" ht="31.5" x14ac:dyDescent="0.25">
      <c r="A365" s="1"/>
      <c r="B365" s="25"/>
      <c r="C365" s="25"/>
      <c r="D365" s="25"/>
      <c r="E365" s="25"/>
      <c r="F365" s="26"/>
      <c r="G365" s="31" t="s">
        <v>5</v>
      </c>
      <c r="H365" s="30"/>
      <c r="I365" s="119" t="s">
        <v>0</v>
      </c>
      <c r="J365" s="20">
        <v>300</v>
      </c>
      <c r="K365" s="46">
        <v>2182603</v>
      </c>
      <c r="L365" s="46">
        <v>2182601</v>
      </c>
      <c r="M365" s="239">
        <f t="shared" si="24"/>
        <v>99.999908366294747</v>
      </c>
      <c r="N365" s="79"/>
    </row>
    <row r="366" spans="1:14" ht="68.25" customHeight="1" x14ac:dyDescent="0.25">
      <c r="A366" s="1"/>
      <c r="B366" s="269" t="s">
        <v>34</v>
      </c>
      <c r="C366" s="269"/>
      <c r="D366" s="269"/>
      <c r="E366" s="269"/>
      <c r="F366" s="270"/>
      <c r="G366" s="30" t="s">
        <v>178</v>
      </c>
      <c r="H366" s="30"/>
      <c r="I366" s="139" t="s">
        <v>179</v>
      </c>
      <c r="J366" s="20" t="s">
        <v>0</v>
      </c>
      <c r="K366" s="46">
        <f>SUM(K367:K368)</f>
        <v>15085000</v>
      </c>
      <c r="L366" s="46">
        <f>SUM(L367:L368)</f>
        <v>8647638</v>
      </c>
      <c r="M366" s="239">
        <f t="shared" si="24"/>
        <v>57.326072257209148</v>
      </c>
      <c r="N366" s="79"/>
    </row>
    <row r="367" spans="1:14" ht="49.5" customHeight="1" x14ac:dyDescent="0.25">
      <c r="A367" s="1"/>
      <c r="B367" s="168"/>
      <c r="C367" s="168"/>
      <c r="D367" s="168"/>
      <c r="E367" s="168"/>
      <c r="F367" s="169"/>
      <c r="G367" s="30" t="s">
        <v>2</v>
      </c>
      <c r="H367" s="75"/>
      <c r="I367" s="139"/>
      <c r="J367" s="20">
        <v>200</v>
      </c>
      <c r="K367" s="46">
        <v>200000</v>
      </c>
      <c r="L367" s="46">
        <v>127635</v>
      </c>
      <c r="M367" s="239">
        <f t="shared" ref="M367:M395" si="32">L367/K367%</f>
        <v>63.817500000000003</v>
      </c>
      <c r="N367" s="79"/>
    </row>
    <row r="368" spans="1:14" ht="31.5" x14ac:dyDescent="0.25">
      <c r="A368" s="1"/>
      <c r="B368" s="271">
        <v>500</v>
      </c>
      <c r="C368" s="271"/>
      <c r="D368" s="271"/>
      <c r="E368" s="271"/>
      <c r="F368" s="267"/>
      <c r="G368" s="30" t="s">
        <v>5</v>
      </c>
      <c r="H368" s="30"/>
      <c r="I368" s="119" t="s">
        <v>0</v>
      </c>
      <c r="J368" s="20">
        <v>300</v>
      </c>
      <c r="K368" s="46">
        <v>14885000</v>
      </c>
      <c r="L368" s="46">
        <v>8520003</v>
      </c>
      <c r="M368" s="239">
        <f t="shared" si="32"/>
        <v>57.23885119247565</v>
      </c>
      <c r="N368" s="79"/>
    </row>
    <row r="369" spans="1:14" ht="147.75" customHeight="1" x14ac:dyDescent="0.25">
      <c r="A369" s="1"/>
      <c r="B369" s="258" t="s">
        <v>33</v>
      </c>
      <c r="C369" s="258"/>
      <c r="D369" s="258"/>
      <c r="E369" s="258"/>
      <c r="F369" s="259"/>
      <c r="G369" s="75" t="s">
        <v>180</v>
      </c>
      <c r="H369" s="75"/>
      <c r="I369" s="135" t="s">
        <v>181</v>
      </c>
      <c r="J369" s="20" t="s">
        <v>0</v>
      </c>
      <c r="K369" s="46">
        <f>SUM(K370)</f>
        <v>250000</v>
      </c>
      <c r="L369" s="46">
        <f>SUM(L370)</f>
        <v>0</v>
      </c>
      <c r="M369" s="239">
        <f t="shared" si="32"/>
        <v>0</v>
      </c>
      <c r="N369" s="79"/>
    </row>
    <row r="370" spans="1:14" ht="31.5" x14ac:dyDescent="0.25">
      <c r="A370" s="1"/>
      <c r="B370" s="271">
        <v>500</v>
      </c>
      <c r="C370" s="271"/>
      <c r="D370" s="271"/>
      <c r="E370" s="271"/>
      <c r="F370" s="267"/>
      <c r="G370" s="30" t="s">
        <v>5</v>
      </c>
      <c r="H370" s="30"/>
      <c r="I370" s="119" t="s">
        <v>0</v>
      </c>
      <c r="J370" s="20">
        <v>300</v>
      </c>
      <c r="K370" s="46">
        <v>250000</v>
      </c>
      <c r="L370" s="46">
        <v>0</v>
      </c>
      <c r="M370" s="239">
        <f t="shared" si="32"/>
        <v>0</v>
      </c>
      <c r="N370" s="79"/>
    </row>
    <row r="371" spans="1:14" ht="131.25" customHeight="1" x14ac:dyDescent="0.25">
      <c r="A371" s="1"/>
      <c r="B371" s="258" t="s">
        <v>32</v>
      </c>
      <c r="C371" s="258"/>
      <c r="D371" s="258"/>
      <c r="E371" s="258"/>
      <c r="F371" s="259"/>
      <c r="G371" s="87" t="s">
        <v>182</v>
      </c>
      <c r="H371" s="87"/>
      <c r="I371" s="125" t="s">
        <v>183</v>
      </c>
      <c r="J371" s="20" t="s">
        <v>0</v>
      </c>
      <c r="K371" s="46">
        <f>SUM(K372)</f>
        <v>8248000</v>
      </c>
      <c r="L371" s="46">
        <f>SUM(L372)</f>
        <v>7138928</v>
      </c>
      <c r="M371" s="239">
        <f t="shared" si="32"/>
        <v>86.553443258971868</v>
      </c>
      <c r="N371" s="79"/>
    </row>
    <row r="372" spans="1:14" ht="31.5" x14ac:dyDescent="0.25">
      <c r="A372" s="1"/>
      <c r="B372" s="271">
        <v>500</v>
      </c>
      <c r="C372" s="271"/>
      <c r="D372" s="271"/>
      <c r="E372" s="271"/>
      <c r="F372" s="267"/>
      <c r="G372" s="29" t="s">
        <v>5</v>
      </c>
      <c r="H372" s="29"/>
      <c r="I372" s="126" t="s">
        <v>0</v>
      </c>
      <c r="J372" s="20">
        <v>300</v>
      </c>
      <c r="K372" s="46">
        <v>8248000</v>
      </c>
      <c r="L372" s="46">
        <v>7138928</v>
      </c>
      <c r="M372" s="239">
        <f t="shared" si="32"/>
        <v>86.553443258971868</v>
      </c>
      <c r="N372" s="79"/>
    </row>
    <row r="373" spans="1:14" ht="114" customHeight="1" x14ac:dyDescent="0.25">
      <c r="A373" s="1"/>
      <c r="B373" s="258" t="s">
        <v>31</v>
      </c>
      <c r="C373" s="258"/>
      <c r="D373" s="258"/>
      <c r="E373" s="258"/>
      <c r="F373" s="259"/>
      <c r="G373" s="87" t="s">
        <v>184</v>
      </c>
      <c r="H373" s="87"/>
      <c r="I373" s="135" t="s">
        <v>185</v>
      </c>
      <c r="J373" s="20" t="s">
        <v>0</v>
      </c>
      <c r="K373" s="46">
        <f>SUM(K374)</f>
        <v>1005000</v>
      </c>
      <c r="L373" s="46">
        <f>SUM(L374)</f>
        <v>831884</v>
      </c>
      <c r="M373" s="240">
        <f t="shared" si="32"/>
        <v>82.774527363184077</v>
      </c>
      <c r="N373" s="79"/>
    </row>
    <row r="374" spans="1:14" ht="31.5" x14ac:dyDescent="0.25">
      <c r="A374" s="1"/>
      <c r="B374" s="271">
        <v>500</v>
      </c>
      <c r="C374" s="271"/>
      <c r="D374" s="271"/>
      <c r="E374" s="271"/>
      <c r="F374" s="267"/>
      <c r="G374" s="30" t="s">
        <v>5</v>
      </c>
      <c r="H374" s="30"/>
      <c r="I374" s="119" t="s">
        <v>0</v>
      </c>
      <c r="J374" s="20">
        <v>300</v>
      </c>
      <c r="K374" s="46">
        <v>1005000</v>
      </c>
      <c r="L374" s="46">
        <v>831884</v>
      </c>
      <c r="M374" s="239">
        <f t="shared" si="32"/>
        <v>82.774527363184077</v>
      </c>
      <c r="N374" s="79"/>
    </row>
    <row r="375" spans="1:14" ht="67.5" customHeight="1" x14ac:dyDescent="0.25">
      <c r="A375" s="1"/>
      <c r="B375" s="258" t="s">
        <v>30</v>
      </c>
      <c r="C375" s="258"/>
      <c r="D375" s="258"/>
      <c r="E375" s="258"/>
      <c r="F375" s="259"/>
      <c r="G375" s="30" t="s">
        <v>186</v>
      </c>
      <c r="H375" s="30"/>
      <c r="I375" s="125" t="s">
        <v>187</v>
      </c>
      <c r="J375" s="20" t="s">
        <v>0</v>
      </c>
      <c r="K375" s="46">
        <f>SUM(K376:K377)</f>
        <v>10641000</v>
      </c>
      <c r="L375" s="46">
        <f>SUM(L376:L377)</f>
        <v>5922116</v>
      </c>
      <c r="M375" s="240">
        <f t="shared" si="32"/>
        <v>55.653754346396013</v>
      </c>
      <c r="N375" s="79"/>
    </row>
    <row r="376" spans="1:14" ht="46.5" customHeight="1" x14ac:dyDescent="0.25">
      <c r="A376" s="1"/>
      <c r="B376" s="164"/>
      <c r="C376" s="164"/>
      <c r="D376" s="164"/>
      <c r="E376" s="164"/>
      <c r="F376" s="165"/>
      <c r="G376" s="30" t="s">
        <v>2</v>
      </c>
      <c r="H376" s="75"/>
      <c r="I376" s="139"/>
      <c r="J376" s="20">
        <v>200</v>
      </c>
      <c r="K376" s="46">
        <v>210000</v>
      </c>
      <c r="L376" s="46">
        <v>89390</v>
      </c>
      <c r="M376" s="239">
        <f t="shared" si="32"/>
        <v>42.56666666666667</v>
      </c>
      <c r="N376" s="79"/>
    </row>
    <row r="377" spans="1:14" ht="31.5" x14ac:dyDescent="0.25">
      <c r="A377" s="1"/>
      <c r="B377" s="271">
        <v>500</v>
      </c>
      <c r="C377" s="271"/>
      <c r="D377" s="271"/>
      <c r="E377" s="271"/>
      <c r="F377" s="267"/>
      <c r="G377" s="31" t="s">
        <v>5</v>
      </c>
      <c r="H377" s="31"/>
      <c r="I377" s="133" t="s">
        <v>0</v>
      </c>
      <c r="J377" s="20">
        <v>300</v>
      </c>
      <c r="K377" s="46">
        <v>10431000</v>
      </c>
      <c r="L377" s="46">
        <v>5832726</v>
      </c>
      <c r="M377" s="239">
        <f t="shared" si="32"/>
        <v>55.917227494966923</v>
      </c>
      <c r="N377" s="79"/>
    </row>
    <row r="378" spans="1:14" ht="86.25" customHeight="1" x14ac:dyDescent="0.25">
      <c r="A378" s="1"/>
      <c r="B378" s="258" t="s">
        <v>29</v>
      </c>
      <c r="C378" s="258"/>
      <c r="D378" s="258"/>
      <c r="E378" s="258"/>
      <c r="F378" s="259"/>
      <c r="G378" s="88" t="s">
        <v>188</v>
      </c>
      <c r="H378" s="88"/>
      <c r="I378" s="125" t="s">
        <v>189</v>
      </c>
      <c r="J378" s="20" t="s">
        <v>0</v>
      </c>
      <c r="K378" s="46">
        <f>SUM(K379:K380)</f>
        <v>17600000</v>
      </c>
      <c r="L378" s="46">
        <f>SUM(L379:L380)</f>
        <v>14702452</v>
      </c>
      <c r="M378" s="239">
        <f t="shared" si="32"/>
        <v>83.536659090909097</v>
      </c>
      <c r="N378" s="79"/>
    </row>
    <row r="379" spans="1:14" ht="47.25" customHeight="1" x14ac:dyDescent="0.25">
      <c r="A379" s="1"/>
      <c r="B379" s="164"/>
      <c r="C379" s="164"/>
      <c r="D379" s="164"/>
      <c r="E379" s="164"/>
      <c r="F379" s="165"/>
      <c r="G379" s="30" t="s">
        <v>2</v>
      </c>
      <c r="H379" s="113"/>
      <c r="I379" s="135"/>
      <c r="J379" s="20">
        <v>200</v>
      </c>
      <c r="K379" s="46">
        <v>450000</v>
      </c>
      <c r="L379" s="46">
        <v>239465</v>
      </c>
      <c r="M379" s="239">
        <f t="shared" si="32"/>
        <v>53.214444444444446</v>
      </c>
      <c r="N379" s="79"/>
    </row>
    <row r="380" spans="1:14" ht="31.5" x14ac:dyDescent="0.25">
      <c r="A380" s="1"/>
      <c r="B380" s="271">
        <v>500</v>
      </c>
      <c r="C380" s="271"/>
      <c r="D380" s="271"/>
      <c r="E380" s="271"/>
      <c r="F380" s="267"/>
      <c r="G380" s="30" t="s">
        <v>5</v>
      </c>
      <c r="H380" s="30"/>
      <c r="I380" s="119" t="s">
        <v>0</v>
      </c>
      <c r="J380" s="20">
        <v>300</v>
      </c>
      <c r="K380" s="46">
        <v>17150000</v>
      </c>
      <c r="L380" s="46">
        <v>14462987</v>
      </c>
      <c r="M380" s="239">
        <f t="shared" si="32"/>
        <v>84.332285714285717</v>
      </c>
      <c r="N380" s="79"/>
    </row>
    <row r="381" spans="1:14" ht="96.75" customHeight="1" x14ac:dyDescent="0.25">
      <c r="A381" s="1"/>
      <c r="B381" s="258" t="s">
        <v>28</v>
      </c>
      <c r="C381" s="258"/>
      <c r="D381" s="258"/>
      <c r="E381" s="258"/>
      <c r="F381" s="259"/>
      <c r="G381" s="75" t="s">
        <v>191</v>
      </c>
      <c r="H381" s="75"/>
      <c r="I381" s="139" t="s">
        <v>192</v>
      </c>
      <c r="J381" s="20" t="s">
        <v>0</v>
      </c>
      <c r="K381" s="46">
        <f>SUM(K382:K383)</f>
        <v>19240000</v>
      </c>
      <c r="L381" s="46">
        <f>SUM(L382:L383)</f>
        <v>18715702</v>
      </c>
      <c r="M381" s="239">
        <f t="shared" si="32"/>
        <v>97.274958419958423</v>
      </c>
      <c r="N381" s="79"/>
    </row>
    <row r="382" spans="1:14" ht="51.75" customHeight="1" x14ac:dyDescent="0.25">
      <c r="A382" s="1"/>
      <c r="B382" s="164"/>
      <c r="C382" s="164"/>
      <c r="D382" s="164"/>
      <c r="E382" s="164"/>
      <c r="F382" s="165"/>
      <c r="G382" s="30" t="s">
        <v>2</v>
      </c>
      <c r="H382" s="113"/>
      <c r="I382" s="135"/>
      <c r="J382" s="20">
        <v>200</v>
      </c>
      <c r="K382" s="46">
        <v>357400</v>
      </c>
      <c r="L382" s="46">
        <v>300729</v>
      </c>
      <c r="M382" s="239">
        <f t="shared" si="32"/>
        <v>84.143536653609402</v>
      </c>
      <c r="N382" s="79"/>
    </row>
    <row r="383" spans="1:14" ht="31.5" x14ac:dyDescent="0.25">
      <c r="A383" s="1"/>
      <c r="B383" s="271">
        <v>500</v>
      </c>
      <c r="C383" s="271"/>
      <c r="D383" s="271"/>
      <c r="E383" s="271"/>
      <c r="F383" s="267"/>
      <c r="G383" s="30" t="s">
        <v>5</v>
      </c>
      <c r="H383" s="31"/>
      <c r="I383" s="133" t="s">
        <v>0</v>
      </c>
      <c r="J383" s="20">
        <v>300</v>
      </c>
      <c r="K383" s="46">
        <v>18882600</v>
      </c>
      <c r="L383" s="46">
        <v>18414973</v>
      </c>
      <c r="M383" s="239">
        <f t="shared" si="32"/>
        <v>97.523503119273826</v>
      </c>
      <c r="N383" s="79"/>
    </row>
    <row r="384" spans="1:14" ht="16.5" x14ac:dyDescent="0.25">
      <c r="A384" s="1"/>
      <c r="B384" s="258" t="s">
        <v>27</v>
      </c>
      <c r="C384" s="258"/>
      <c r="D384" s="258"/>
      <c r="E384" s="258"/>
      <c r="F384" s="259"/>
      <c r="G384" s="37" t="s">
        <v>193</v>
      </c>
      <c r="H384" s="37"/>
      <c r="I384" s="125" t="s">
        <v>194</v>
      </c>
      <c r="J384" s="20" t="s">
        <v>0</v>
      </c>
      <c r="K384" s="46">
        <f>SUM(K385:K386)</f>
        <v>8393000</v>
      </c>
      <c r="L384" s="46">
        <f>SUM(L385:L386)</f>
        <v>7190032</v>
      </c>
      <c r="M384" s="239">
        <f t="shared" si="32"/>
        <v>85.667008221136655</v>
      </c>
      <c r="N384" s="79"/>
    </row>
    <row r="385" spans="1:14" ht="48.75" customHeight="1" x14ac:dyDescent="0.25">
      <c r="A385" s="1"/>
      <c r="B385" s="164"/>
      <c r="C385" s="164"/>
      <c r="D385" s="164"/>
      <c r="E385" s="164"/>
      <c r="F385" s="165"/>
      <c r="G385" s="30" t="s">
        <v>2</v>
      </c>
      <c r="H385" s="113"/>
      <c r="I385" s="135"/>
      <c r="J385" s="20">
        <v>200</v>
      </c>
      <c r="K385" s="46">
        <v>173664</v>
      </c>
      <c r="L385" s="46">
        <v>108848</v>
      </c>
      <c r="M385" s="239">
        <f t="shared" si="32"/>
        <v>62.677353970886308</v>
      </c>
      <c r="N385" s="79"/>
    </row>
    <row r="386" spans="1:14" ht="36" customHeight="1" x14ac:dyDescent="0.25">
      <c r="A386" s="1"/>
      <c r="B386" s="271">
        <v>500</v>
      </c>
      <c r="C386" s="271"/>
      <c r="D386" s="271"/>
      <c r="E386" s="271"/>
      <c r="F386" s="267"/>
      <c r="G386" s="30" t="s">
        <v>5</v>
      </c>
      <c r="H386" s="30"/>
      <c r="I386" s="119" t="s">
        <v>0</v>
      </c>
      <c r="J386" s="20">
        <v>300</v>
      </c>
      <c r="K386" s="46">
        <v>8219336</v>
      </c>
      <c r="L386" s="46">
        <v>7081184</v>
      </c>
      <c r="M386" s="239">
        <f t="shared" si="32"/>
        <v>86.152750051829003</v>
      </c>
      <c r="N386" s="79"/>
    </row>
    <row r="387" spans="1:14" ht="66.75" customHeight="1" x14ac:dyDescent="0.25">
      <c r="A387" s="1"/>
      <c r="B387" s="258" t="s">
        <v>26</v>
      </c>
      <c r="C387" s="258"/>
      <c r="D387" s="258"/>
      <c r="E387" s="258"/>
      <c r="F387" s="259"/>
      <c r="G387" s="88" t="s">
        <v>195</v>
      </c>
      <c r="H387" s="88"/>
      <c r="I387" s="125" t="s">
        <v>196</v>
      </c>
      <c r="J387" s="20" t="s">
        <v>0</v>
      </c>
      <c r="K387" s="46">
        <f>SUM(K388:K390)</f>
        <v>7388700</v>
      </c>
      <c r="L387" s="46">
        <f>SUM(L388:L390)</f>
        <v>6171320</v>
      </c>
      <c r="M387" s="239">
        <f t="shared" si="32"/>
        <v>83.523759253995962</v>
      </c>
      <c r="N387" s="79"/>
    </row>
    <row r="388" spans="1:14" ht="99" customHeight="1" x14ac:dyDescent="0.25">
      <c r="A388" s="1"/>
      <c r="B388" s="9"/>
      <c r="C388" s="9"/>
      <c r="D388" s="9"/>
      <c r="E388" s="9"/>
      <c r="F388" s="10"/>
      <c r="G388" s="29" t="s">
        <v>3</v>
      </c>
      <c r="H388" s="29"/>
      <c r="I388" s="126" t="s">
        <v>0</v>
      </c>
      <c r="J388" s="20">
        <v>100</v>
      </c>
      <c r="K388" s="46">
        <v>5973600</v>
      </c>
      <c r="L388" s="46">
        <v>5323892</v>
      </c>
      <c r="M388" s="239">
        <f t="shared" si="32"/>
        <v>89.123677514396675</v>
      </c>
      <c r="N388" s="79"/>
    </row>
    <row r="389" spans="1:14" ht="48" customHeight="1" x14ac:dyDescent="0.25">
      <c r="A389" s="1"/>
      <c r="B389" s="9"/>
      <c r="C389" s="9"/>
      <c r="D389" s="9"/>
      <c r="E389" s="9"/>
      <c r="F389" s="10"/>
      <c r="G389" s="30" t="s">
        <v>2</v>
      </c>
      <c r="H389" s="30"/>
      <c r="I389" s="119"/>
      <c r="J389" s="20">
        <v>200</v>
      </c>
      <c r="K389" s="46">
        <v>1404864</v>
      </c>
      <c r="L389" s="46">
        <v>841287</v>
      </c>
      <c r="M389" s="239">
        <f t="shared" si="32"/>
        <v>59.883874880415476</v>
      </c>
      <c r="N389" s="79"/>
    </row>
    <row r="390" spans="1:14" ht="31.5" x14ac:dyDescent="0.25">
      <c r="A390" s="1"/>
      <c r="B390" s="271">
        <v>500</v>
      </c>
      <c r="C390" s="271"/>
      <c r="D390" s="271"/>
      <c r="E390" s="271"/>
      <c r="F390" s="267"/>
      <c r="G390" s="30" t="s">
        <v>1</v>
      </c>
      <c r="H390" s="30"/>
      <c r="I390" s="119" t="s">
        <v>0</v>
      </c>
      <c r="J390" s="20">
        <v>800</v>
      </c>
      <c r="K390" s="46">
        <v>10236</v>
      </c>
      <c r="L390" s="46">
        <v>6141</v>
      </c>
      <c r="M390" s="239">
        <f t="shared" si="32"/>
        <v>59.994138335287225</v>
      </c>
      <c r="N390" s="79"/>
    </row>
    <row r="391" spans="1:14" ht="54.75" customHeight="1" x14ac:dyDescent="0.25">
      <c r="A391" s="1"/>
      <c r="B391" s="70"/>
      <c r="C391" s="70"/>
      <c r="D391" s="70"/>
      <c r="E391" s="70"/>
      <c r="F391" s="71"/>
      <c r="G391" s="87" t="s">
        <v>197</v>
      </c>
      <c r="H391" s="87"/>
      <c r="I391" s="139" t="s">
        <v>198</v>
      </c>
      <c r="J391" s="20" t="s">
        <v>0</v>
      </c>
      <c r="K391" s="46">
        <f>SUM(K392)</f>
        <v>16220000</v>
      </c>
      <c r="L391" s="46">
        <f>SUM(L392)</f>
        <v>12117353</v>
      </c>
      <c r="M391" s="240">
        <f t="shared" si="32"/>
        <v>74.706245376078911</v>
      </c>
      <c r="N391" s="79"/>
    </row>
    <row r="392" spans="1:14" ht="31.5" x14ac:dyDescent="0.25">
      <c r="A392" s="1"/>
      <c r="B392" s="70"/>
      <c r="C392" s="70"/>
      <c r="D392" s="70"/>
      <c r="E392" s="70"/>
      <c r="F392" s="71"/>
      <c r="G392" s="29" t="s">
        <v>5</v>
      </c>
      <c r="H392" s="32"/>
      <c r="I392" s="133" t="s">
        <v>0</v>
      </c>
      <c r="J392" s="20">
        <v>300</v>
      </c>
      <c r="K392" s="46">
        <v>16220000</v>
      </c>
      <c r="L392" s="46">
        <v>12117353</v>
      </c>
      <c r="M392" s="241">
        <f t="shared" si="32"/>
        <v>74.706245376078911</v>
      </c>
      <c r="N392" s="79"/>
    </row>
    <row r="393" spans="1:14" ht="126" x14ac:dyDescent="0.25">
      <c r="A393" s="1"/>
      <c r="B393" s="227"/>
      <c r="C393" s="227"/>
      <c r="D393" s="227"/>
      <c r="E393" s="227"/>
      <c r="F393" s="228"/>
      <c r="G393" s="88" t="s">
        <v>190</v>
      </c>
      <c r="H393" s="88"/>
      <c r="I393" s="183" t="s">
        <v>449</v>
      </c>
      <c r="J393" s="20" t="s">
        <v>0</v>
      </c>
      <c r="K393" s="46">
        <f>SUM(K394:K395)</f>
        <v>13098000</v>
      </c>
      <c r="L393" s="46">
        <f>SUM(L394:L395)</f>
        <v>9222044</v>
      </c>
      <c r="M393" s="239">
        <f t="shared" si="32"/>
        <v>70.408031760574133</v>
      </c>
      <c r="N393" s="79"/>
    </row>
    <row r="394" spans="1:14" ht="47.25" x14ac:dyDescent="0.25">
      <c r="A394" s="1"/>
      <c r="B394" s="227"/>
      <c r="C394" s="227"/>
      <c r="D394" s="227"/>
      <c r="E394" s="227"/>
      <c r="F394" s="228"/>
      <c r="G394" s="30" t="s">
        <v>2</v>
      </c>
      <c r="H394" s="113"/>
      <c r="I394" s="135"/>
      <c r="J394" s="20">
        <v>200</v>
      </c>
      <c r="K394" s="46">
        <v>250000</v>
      </c>
      <c r="L394" s="46">
        <v>229786</v>
      </c>
      <c r="M394" s="239">
        <f t="shared" si="32"/>
        <v>91.914400000000001</v>
      </c>
      <c r="N394" s="79"/>
    </row>
    <row r="395" spans="1:14" ht="31.5" x14ac:dyDescent="0.25">
      <c r="A395" s="1"/>
      <c r="B395" s="227"/>
      <c r="C395" s="227"/>
      <c r="D395" s="227"/>
      <c r="E395" s="227"/>
      <c r="F395" s="228"/>
      <c r="G395" s="31" t="s">
        <v>5</v>
      </c>
      <c r="H395" s="30"/>
      <c r="I395" s="119" t="s">
        <v>0</v>
      </c>
      <c r="J395" s="20">
        <v>300</v>
      </c>
      <c r="K395" s="46">
        <v>12848000</v>
      </c>
      <c r="L395" s="46">
        <v>8992258</v>
      </c>
      <c r="M395" s="239">
        <f t="shared" si="32"/>
        <v>69.989554794520544</v>
      </c>
      <c r="N395" s="79"/>
    </row>
    <row r="396" spans="1:14" ht="66.75" customHeight="1" x14ac:dyDescent="0.25">
      <c r="A396" s="1"/>
      <c r="B396" s="70"/>
      <c r="C396" s="70"/>
      <c r="D396" s="70"/>
      <c r="E396" s="70"/>
      <c r="F396" s="71"/>
      <c r="G396" s="35" t="s">
        <v>199</v>
      </c>
      <c r="H396" s="35"/>
      <c r="I396" s="137" t="s">
        <v>200</v>
      </c>
      <c r="J396" s="43"/>
      <c r="K396" s="49">
        <f>SUM(K397)</f>
        <v>50418913</v>
      </c>
      <c r="L396" s="49">
        <f>SUM(L397)</f>
        <v>37689200</v>
      </c>
      <c r="M396" s="239">
        <f t="shared" ref="M396:M413" si="33">L396/K396%</f>
        <v>74.752107408582958</v>
      </c>
      <c r="N396" s="79"/>
    </row>
    <row r="397" spans="1:14" ht="156.75" customHeight="1" x14ac:dyDescent="0.25">
      <c r="A397" s="1"/>
      <c r="B397" s="70"/>
      <c r="C397" s="70"/>
      <c r="D397" s="70"/>
      <c r="E397" s="70"/>
      <c r="F397" s="71"/>
      <c r="G397" s="87" t="s">
        <v>201</v>
      </c>
      <c r="H397" s="87"/>
      <c r="I397" s="125" t="s">
        <v>202</v>
      </c>
      <c r="J397" s="20"/>
      <c r="K397" s="46">
        <f>SUM(K398)</f>
        <v>50418913</v>
      </c>
      <c r="L397" s="46">
        <f>SUM(L398)</f>
        <v>37689200</v>
      </c>
      <c r="M397" s="239">
        <f t="shared" si="33"/>
        <v>74.752107408582958</v>
      </c>
      <c r="N397" s="79"/>
    </row>
    <row r="398" spans="1:14" ht="67.5" customHeight="1" x14ac:dyDescent="0.25">
      <c r="A398" s="1"/>
      <c r="B398" s="70"/>
      <c r="C398" s="70"/>
      <c r="D398" s="70"/>
      <c r="E398" s="70"/>
      <c r="F398" s="71"/>
      <c r="G398" s="30" t="s">
        <v>4</v>
      </c>
      <c r="H398" s="30"/>
      <c r="I398" s="119"/>
      <c r="J398" s="20">
        <v>600</v>
      </c>
      <c r="K398" s="46">
        <v>50418913</v>
      </c>
      <c r="L398" s="46">
        <v>37689200</v>
      </c>
      <c r="M398" s="239">
        <f t="shared" si="33"/>
        <v>74.752107408582958</v>
      </c>
      <c r="N398" s="79"/>
    </row>
    <row r="399" spans="1:14" ht="46.5" customHeight="1" x14ac:dyDescent="0.25">
      <c r="A399" s="1"/>
      <c r="B399" s="70"/>
      <c r="C399" s="70"/>
      <c r="D399" s="70"/>
      <c r="E399" s="70"/>
      <c r="F399" s="71"/>
      <c r="G399" s="74" t="s">
        <v>203</v>
      </c>
      <c r="H399" s="74"/>
      <c r="I399" s="125" t="s">
        <v>204</v>
      </c>
      <c r="J399" s="20"/>
      <c r="K399" s="46">
        <f>SUM(K400)</f>
        <v>3210902</v>
      </c>
      <c r="L399" s="46">
        <f>SUM(L400)</f>
        <v>2720277</v>
      </c>
      <c r="M399" s="239">
        <f t="shared" si="33"/>
        <v>84.720025712401068</v>
      </c>
      <c r="N399" s="78"/>
    </row>
    <row r="400" spans="1:14" ht="32.25" customHeight="1" x14ac:dyDescent="0.25">
      <c r="A400" s="1"/>
      <c r="B400" s="258" t="s">
        <v>25</v>
      </c>
      <c r="C400" s="258"/>
      <c r="D400" s="258"/>
      <c r="E400" s="258"/>
      <c r="F400" s="259"/>
      <c r="G400" s="88" t="s">
        <v>205</v>
      </c>
      <c r="H400" s="88"/>
      <c r="I400" s="139" t="s">
        <v>206</v>
      </c>
      <c r="J400" s="20" t="s">
        <v>0</v>
      </c>
      <c r="K400" s="46">
        <f>SUM(K401:K402)</f>
        <v>3210902</v>
      </c>
      <c r="L400" s="46">
        <f>SUM(L401:L402)</f>
        <v>2720277</v>
      </c>
      <c r="M400" s="239">
        <f t="shared" si="33"/>
        <v>84.720025712401068</v>
      </c>
      <c r="N400" s="78"/>
    </row>
    <row r="401" spans="1:14" ht="51" customHeight="1" x14ac:dyDescent="0.25">
      <c r="A401" s="1"/>
      <c r="B401" s="164"/>
      <c r="C401" s="164"/>
      <c r="D401" s="164"/>
      <c r="E401" s="164"/>
      <c r="F401" s="165"/>
      <c r="G401" s="30" t="s">
        <v>2</v>
      </c>
      <c r="H401" s="113"/>
      <c r="I401" s="135"/>
      <c r="J401" s="20">
        <v>200</v>
      </c>
      <c r="K401" s="46">
        <v>109568</v>
      </c>
      <c r="L401" s="46">
        <v>90933</v>
      </c>
      <c r="M401" s="239">
        <f t="shared" si="33"/>
        <v>82.992297021028037</v>
      </c>
      <c r="N401" s="78"/>
    </row>
    <row r="402" spans="1:14" ht="32.25" customHeight="1" x14ac:dyDescent="0.25">
      <c r="A402" s="1"/>
      <c r="B402" s="271">
        <v>500</v>
      </c>
      <c r="C402" s="271"/>
      <c r="D402" s="271"/>
      <c r="E402" s="271"/>
      <c r="F402" s="267"/>
      <c r="G402" s="31" t="s">
        <v>5</v>
      </c>
      <c r="H402" s="31"/>
      <c r="I402" s="119" t="s">
        <v>0</v>
      </c>
      <c r="J402" s="20">
        <v>300</v>
      </c>
      <c r="K402" s="46">
        <v>3101334</v>
      </c>
      <c r="L402" s="46">
        <v>2629344</v>
      </c>
      <c r="M402" s="238">
        <f t="shared" si="33"/>
        <v>84.78106518033853</v>
      </c>
      <c r="N402" s="79"/>
    </row>
    <row r="403" spans="1:14" ht="51" customHeight="1" x14ac:dyDescent="0.25">
      <c r="A403" s="1"/>
      <c r="B403" s="70"/>
      <c r="C403" s="70"/>
      <c r="D403" s="70"/>
      <c r="E403" s="70"/>
      <c r="F403" s="71"/>
      <c r="G403" s="74" t="s">
        <v>207</v>
      </c>
      <c r="H403" s="74"/>
      <c r="I403" s="124" t="s">
        <v>208</v>
      </c>
      <c r="J403" s="20"/>
      <c r="K403" s="49">
        <f>SUM(K404+K406)</f>
        <v>545000</v>
      </c>
      <c r="L403" s="49">
        <f>SUM(L404+L406)</f>
        <v>337460</v>
      </c>
      <c r="M403" s="239">
        <f t="shared" si="33"/>
        <v>61.919266055045874</v>
      </c>
      <c r="N403" s="78"/>
    </row>
    <row r="404" spans="1:14" ht="36.75" customHeight="1" x14ac:dyDescent="0.25">
      <c r="A404" s="1"/>
      <c r="B404" s="70"/>
      <c r="C404" s="70"/>
      <c r="D404" s="70"/>
      <c r="E404" s="70"/>
      <c r="F404" s="71"/>
      <c r="G404" s="34" t="s">
        <v>209</v>
      </c>
      <c r="H404" s="34"/>
      <c r="I404" s="125" t="s">
        <v>210</v>
      </c>
      <c r="J404" s="20"/>
      <c r="K404" s="46">
        <f>SUM(K405)</f>
        <v>430000</v>
      </c>
      <c r="L404" s="46">
        <f>SUM(L405)</f>
        <v>242460</v>
      </c>
      <c r="M404" s="239">
        <f t="shared" si="33"/>
        <v>56.38604651162791</v>
      </c>
      <c r="N404" s="79"/>
    </row>
    <row r="405" spans="1:14" ht="63" customHeight="1" x14ac:dyDescent="0.25">
      <c r="A405" s="1"/>
      <c r="B405" s="70"/>
      <c r="C405" s="70"/>
      <c r="D405" s="70"/>
      <c r="E405" s="70"/>
      <c r="F405" s="71"/>
      <c r="G405" s="32" t="s">
        <v>4</v>
      </c>
      <c r="H405" s="32"/>
      <c r="I405" s="132"/>
      <c r="J405" s="20">
        <v>600</v>
      </c>
      <c r="K405" s="46">
        <v>430000</v>
      </c>
      <c r="L405" s="46">
        <v>242460</v>
      </c>
      <c r="M405" s="239">
        <f t="shared" si="33"/>
        <v>56.38604651162791</v>
      </c>
      <c r="N405" s="79"/>
    </row>
    <row r="406" spans="1:14" ht="34.5" customHeight="1" x14ac:dyDescent="0.25">
      <c r="A406" s="1"/>
      <c r="B406" s="272" t="s">
        <v>24</v>
      </c>
      <c r="C406" s="273"/>
      <c r="D406" s="273"/>
      <c r="E406" s="273"/>
      <c r="F406" s="273"/>
      <c r="G406" s="34" t="s">
        <v>211</v>
      </c>
      <c r="H406" s="34"/>
      <c r="I406" s="125" t="s">
        <v>212</v>
      </c>
      <c r="J406" s="20" t="s">
        <v>0</v>
      </c>
      <c r="K406" s="46">
        <f>SUM(K407:K408)</f>
        <v>115000</v>
      </c>
      <c r="L406" s="46">
        <f>SUM(L407:L408)</f>
        <v>95000</v>
      </c>
      <c r="M406" s="239">
        <f t="shared" si="33"/>
        <v>82.608695652173907</v>
      </c>
      <c r="N406" s="78"/>
    </row>
    <row r="407" spans="1:14" ht="45.75" customHeight="1" x14ac:dyDescent="0.25">
      <c r="A407" s="1"/>
      <c r="B407" s="267">
        <v>500</v>
      </c>
      <c r="C407" s="268"/>
      <c r="D407" s="268"/>
      <c r="E407" s="268"/>
      <c r="F407" s="268"/>
      <c r="G407" s="30" t="s">
        <v>2</v>
      </c>
      <c r="H407" s="30"/>
      <c r="I407" s="119"/>
      <c r="J407" s="20">
        <v>200</v>
      </c>
      <c r="K407" s="46">
        <v>70000</v>
      </c>
      <c r="L407" s="46">
        <v>70000</v>
      </c>
      <c r="M407" s="239">
        <f t="shared" si="33"/>
        <v>100</v>
      </c>
      <c r="N407" s="79"/>
    </row>
    <row r="408" spans="1:14" ht="65.25" customHeight="1" x14ac:dyDescent="0.25">
      <c r="A408" s="1"/>
      <c r="B408" s="250"/>
      <c r="C408" s="257"/>
      <c r="D408" s="257"/>
      <c r="E408" s="257"/>
      <c r="F408" s="257"/>
      <c r="G408" s="32" t="s">
        <v>4</v>
      </c>
      <c r="H408" s="30"/>
      <c r="I408" s="119"/>
      <c r="J408" s="20">
        <v>600</v>
      </c>
      <c r="K408" s="46">
        <v>45000</v>
      </c>
      <c r="L408" s="46">
        <v>25000</v>
      </c>
      <c r="M408" s="239">
        <f t="shared" si="33"/>
        <v>55.555555555555557</v>
      </c>
      <c r="N408" s="79"/>
    </row>
    <row r="409" spans="1:14" ht="83.25" customHeight="1" x14ac:dyDescent="0.25">
      <c r="A409" s="1"/>
      <c r="B409" s="15"/>
      <c r="C409" s="15"/>
      <c r="D409" s="15"/>
      <c r="E409" s="15"/>
      <c r="F409" s="16"/>
      <c r="G409" s="36" t="s">
        <v>98</v>
      </c>
      <c r="H409" s="36"/>
      <c r="I409" s="124" t="s">
        <v>218</v>
      </c>
      <c r="J409" s="43"/>
      <c r="K409" s="49">
        <f>SUM(K411)</f>
        <v>1355370</v>
      </c>
      <c r="L409" s="49">
        <f>SUM(L411)</f>
        <v>975490</v>
      </c>
      <c r="M409" s="239">
        <f t="shared" si="33"/>
        <v>71.972228985443081</v>
      </c>
      <c r="N409" s="78"/>
    </row>
    <row r="410" spans="1:14" ht="97.5" customHeight="1" x14ac:dyDescent="0.25">
      <c r="A410" s="1"/>
      <c r="B410" s="70"/>
      <c r="C410" s="70"/>
      <c r="D410" s="70"/>
      <c r="E410" s="70"/>
      <c r="F410" s="71"/>
      <c r="G410" s="92" t="s">
        <v>219</v>
      </c>
      <c r="H410" s="92"/>
      <c r="I410" s="124" t="s">
        <v>220</v>
      </c>
      <c r="J410" s="43"/>
      <c r="K410" s="49">
        <f>SUM(K411)</f>
        <v>1355370</v>
      </c>
      <c r="L410" s="49">
        <f>SUM(L411)</f>
        <v>975490</v>
      </c>
      <c r="M410" s="239">
        <f t="shared" si="33"/>
        <v>71.972228985443081</v>
      </c>
      <c r="N410" s="79"/>
    </row>
    <row r="411" spans="1:14" ht="66" customHeight="1" x14ac:dyDescent="0.25">
      <c r="A411" s="1"/>
      <c r="B411" s="15"/>
      <c r="C411" s="15"/>
      <c r="D411" s="15"/>
      <c r="E411" s="15"/>
      <c r="F411" s="16"/>
      <c r="G411" s="30" t="s">
        <v>99</v>
      </c>
      <c r="H411" s="30"/>
      <c r="I411" s="125" t="s">
        <v>221</v>
      </c>
      <c r="J411" s="20"/>
      <c r="K411" s="49">
        <f>SUM(K412+K413)</f>
        <v>1355370</v>
      </c>
      <c r="L411" s="49">
        <f>SUM(L412+L413)</f>
        <v>975490</v>
      </c>
      <c r="M411" s="239">
        <f t="shared" si="33"/>
        <v>71.972228985443081</v>
      </c>
      <c r="N411" s="79"/>
    </row>
    <row r="412" spans="1:14" ht="48.75" customHeight="1" x14ac:dyDescent="0.25">
      <c r="A412" s="1"/>
      <c r="B412" s="227"/>
      <c r="C412" s="227"/>
      <c r="D412" s="227"/>
      <c r="E412" s="227"/>
      <c r="F412" s="228"/>
      <c r="G412" s="30" t="s">
        <v>2</v>
      </c>
      <c r="H412" s="30"/>
      <c r="I412" s="119"/>
      <c r="J412" s="20">
        <v>200</v>
      </c>
      <c r="K412" s="47">
        <v>25370</v>
      </c>
      <c r="L412" s="47">
        <v>11766</v>
      </c>
      <c r="M412" s="238">
        <f t="shared" si="33"/>
        <v>46.377611351990545</v>
      </c>
      <c r="N412" s="79"/>
    </row>
    <row r="413" spans="1:14" ht="34.5" customHeight="1" x14ac:dyDescent="0.25">
      <c r="A413" s="1"/>
      <c r="B413" s="15"/>
      <c r="C413" s="15"/>
      <c r="D413" s="15"/>
      <c r="E413" s="15"/>
      <c r="F413" s="16"/>
      <c r="G413" s="30" t="s">
        <v>5</v>
      </c>
      <c r="H413" s="30"/>
      <c r="I413" s="119"/>
      <c r="J413" s="20">
        <v>300</v>
      </c>
      <c r="K413" s="47">
        <v>1330000</v>
      </c>
      <c r="L413" s="47">
        <v>963724</v>
      </c>
      <c r="M413" s="239">
        <f t="shared" si="33"/>
        <v>72.460451127819553</v>
      </c>
      <c r="N413" s="79"/>
    </row>
    <row r="414" spans="1:14" ht="50.25" customHeight="1" x14ac:dyDescent="0.25">
      <c r="A414" s="1"/>
      <c r="B414" s="176"/>
      <c r="C414" s="176"/>
      <c r="D414" s="176"/>
      <c r="E414" s="176"/>
      <c r="F414" s="177"/>
      <c r="G414" s="116" t="s">
        <v>452</v>
      </c>
      <c r="H414" s="31"/>
      <c r="I414" s="187" t="s">
        <v>456</v>
      </c>
      <c r="J414" s="42"/>
      <c r="K414" s="51">
        <f t="shared" ref="K414:L417" si="34">SUM(K415)</f>
        <v>1039500</v>
      </c>
      <c r="L414" s="51">
        <f t="shared" si="34"/>
        <v>1039500</v>
      </c>
      <c r="M414" s="237">
        <f t="shared" ref="M414:M435" si="35">L414/K414%</f>
        <v>100</v>
      </c>
      <c r="N414" s="79"/>
    </row>
    <row r="415" spans="1:14" ht="50.25" customHeight="1" x14ac:dyDescent="0.25">
      <c r="A415" s="1"/>
      <c r="B415" s="176"/>
      <c r="C415" s="176"/>
      <c r="D415" s="176"/>
      <c r="E415" s="176"/>
      <c r="F415" s="177"/>
      <c r="G415" s="33" t="s">
        <v>453</v>
      </c>
      <c r="H415" s="31"/>
      <c r="I415" s="181" t="s">
        <v>457</v>
      </c>
      <c r="J415" s="42"/>
      <c r="K415" s="49">
        <f t="shared" si="34"/>
        <v>1039500</v>
      </c>
      <c r="L415" s="49">
        <f t="shared" si="34"/>
        <v>1039500</v>
      </c>
      <c r="M415" s="239">
        <f t="shared" si="35"/>
        <v>100</v>
      </c>
      <c r="N415" s="79"/>
    </row>
    <row r="416" spans="1:14" ht="81" customHeight="1" x14ac:dyDescent="0.25">
      <c r="A416" s="1"/>
      <c r="B416" s="176"/>
      <c r="C416" s="176"/>
      <c r="D416" s="176"/>
      <c r="E416" s="176"/>
      <c r="F416" s="177"/>
      <c r="G416" s="31" t="s">
        <v>454</v>
      </c>
      <c r="H416" s="31"/>
      <c r="I416" s="180" t="s">
        <v>458</v>
      </c>
      <c r="J416" s="42"/>
      <c r="K416" s="46">
        <f t="shared" si="34"/>
        <v>1039500</v>
      </c>
      <c r="L416" s="46">
        <f t="shared" si="34"/>
        <v>1039500</v>
      </c>
      <c r="M416" s="239">
        <f t="shared" si="35"/>
        <v>100</v>
      </c>
      <c r="N416" s="79"/>
    </row>
    <row r="417" spans="1:14" ht="195" customHeight="1" x14ac:dyDescent="0.25">
      <c r="A417" s="1"/>
      <c r="B417" s="176"/>
      <c r="C417" s="176"/>
      <c r="D417" s="176"/>
      <c r="E417" s="176"/>
      <c r="F417" s="177"/>
      <c r="G417" s="31" t="s">
        <v>455</v>
      </c>
      <c r="H417" s="31"/>
      <c r="I417" s="180" t="s">
        <v>459</v>
      </c>
      <c r="J417" s="42"/>
      <c r="K417" s="46">
        <f t="shared" si="34"/>
        <v>1039500</v>
      </c>
      <c r="L417" s="46">
        <f t="shared" si="34"/>
        <v>1039500</v>
      </c>
      <c r="M417" s="239">
        <f t="shared" si="35"/>
        <v>100</v>
      </c>
      <c r="N417" s="79"/>
    </row>
    <row r="418" spans="1:14" ht="64.5" customHeight="1" x14ac:dyDescent="0.25">
      <c r="A418" s="1"/>
      <c r="B418" s="176"/>
      <c r="C418" s="176"/>
      <c r="D418" s="176"/>
      <c r="E418" s="176"/>
      <c r="F418" s="177"/>
      <c r="G418" s="30" t="s">
        <v>4</v>
      </c>
      <c r="H418" s="31"/>
      <c r="I418" s="163" t="s">
        <v>0</v>
      </c>
      <c r="J418" s="20">
        <v>600</v>
      </c>
      <c r="K418" s="47">
        <v>1039500</v>
      </c>
      <c r="L418" s="47">
        <v>1039500</v>
      </c>
      <c r="M418" s="239">
        <f t="shared" si="35"/>
        <v>100</v>
      </c>
      <c r="N418" s="79"/>
    </row>
    <row r="419" spans="1:14" ht="21" customHeight="1" x14ac:dyDescent="0.25">
      <c r="A419" s="1"/>
      <c r="B419" s="227"/>
      <c r="C419" s="227"/>
      <c r="D419" s="227"/>
      <c r="E419" s="227"/>
      <c r="F419" s="228"/>
      <c r="G419" s="40" t="s">
        <v>9</v>
      </c>
      <c r="H419" s="31"/>
      <c r="I419" s="231" t="s">
        <v>365</v>
      </c>
      <c r="J419" s="44" t="s">
        <v>0</v>
      </c>
      <c r="K419" s="51">
        <f>SUM(K420)</f>
        <v>51940</v>
      </c>
      <c r="L419" s="51">
        <f>SUM(L420)</f>
        <v>51940</v>
      </c>
      <c r="M419" s="237">
        <f t="shared" si="35"/>
        <v>100</v>
      </c>
      <c r="N419" s="79"/>
    </row>
    <row r="420" spans="1:14" ht="84" customHeight="1" x14ac:dyDescent="0.25">
      <c r="A420" s="1"/>
      <c r="B420" s="227"/>
      <c r="C420" s="227"/>
      <c r="D420" s="227"/>
      <c r="E420" s="227"/>
      <c r="F420" s="228"/>
      <c r="G420" s="30" t="s">
        <v>505</v>
      </c>
      <c r="H420" s="30"/>
      <c r="I420" s="19" t="s">
        <v>506</v>
      </c>
      <c r="J420" s="20"/>
      <c r="K420" s="46">
        <f t="shared" ref="K420:L420" si="36">SUM(K421)</f>
        <v>51940</v>
      </c>
      <c r="L420" s="46">
        <f t="shared" si="36"/>
        <v>51940</v>
      </c>
      <c r="M420" s="239">
        <f t="shared" si="35"/>
        <v>100</v>
      </c>
      <c r="N420" s="79"/>
    </row>
    <row r="421" spans="1:14" ht="65.25" customHeight="1" x14ac:dyDescent="0.25">
      <c r="A421" s="1"/>
      <c r="B421" s="227"/>
      <c r="C421" s="227"/>
      <c r="D421" s="227"/>
      <c r="E421" s="227"/>
      <c r="F421" s="228"/>
      <c r="G421" s="30" t="s">
        <v>4</v>
      </c>
      <c r="H421" s="31"/>
      <c r="I421" s="19" t="s">
        <v>0</v>
      </c>
      <c r="J421" s="20">
        <v>600</v>
      </c>
      <c r="K421" s="46">
        <v>51940</v>
      </c>
      <c r="L421" s="46">
        <v>51940</v>
      </c>
      <c r="M421" s="239">
        <f t="shared" si="35"/>
        <v>100</v>
      </c>
      <c r="N421" s="79"/>
    </row>
    <row r="422" spans="1:14" ht="82.5" customHeight="1" x14ac:dyDescent="0.25">
      <c r="A422" s="1"/>
      <c r="B422" s="105"/>
      <c r="C422" s="105"/>
      <c r="D422" s="105"/>
      <c r="E422" s="105"/>
      <c r="F422" s="106"/>
      <c r="G422" s="172" t="s">
        <v>409</v>
      </c>
      <c r="H422" s="116">
        <v>876</v>
      </c>
      <c r="I422" s="119"/>
      <c r="J422" s="42"/>
      <c r="K422" s="51">
        <f>SUM(K423+K451+K497+K502+K493+K445)</f>
        <v>53802402</v>
      </c>
      <c r="L422" s="51">
        <f>SUM(L423+L451+L497+L502+L493+L445)</f>
        <v>36191201</v>
      </c>
      <c r="M422" s="237">
        <f t="shared" si="35"/>
        <v>67.266887080617693</v>
      </c>
      <c r="N422" s="79"/>
    </row>
    <row r="423" spans="1:14" ht="68.25" customHeight="1" x14ac:dyDescent="0.25">
      <c r="A423" s="1"/>
      <c r="B423" s="105"/>
      <c r="C423" s="105"/>
      <c r="D423" s="105"/>
      <c r="E423" s="105"/>
      <c r="F423" s="106"/>
      <c r="G423" s="40" t="s">
        <v>52</v>
      </c>
      <c r="H423" s="40"/>
      <c r="I423" s="144" t="s">
        <v>117</v>
      </c>
      <c r="J423" s="156"/>
      <c r="K423" s="51">
        <f>SUM(K424+K436)</f>
        <v>6766551</v>
      </c>
      <c r="L423" s="51">
        <f>SUM(L424+L436)</f>
        <v>4858808</v>
      </c>
      <c r="M423" s="237">
        <f t="shared" si="35"/>
        <v>71.806271762379396</v>
      </c>
      <c r="N423" s="79"/>
    </row>
    <row r="424" spans="1:14" ht="55.5" customHeight="1" x14ac:dyDescent="0.25">
      <c r="A424" s="1"/>
      <c r="B424" s="263" t="s">
        <v>23</v>
      </c>
      <c r="C424" s="263"/>
      <c r="D424" s="263"/>
      <c r="E424" s="263"/>
      <c r="F424" s="264"/>
      <c r="G424" s="33" t="s">
        <v>111</v>
      </c>
      <c r="H424" s="35"/>
      <c r="I424" s="178" t="s">
        <v>157</v>
      </c>
      <c r="J424" s="43" t="s">
        <v>0</v>
      </c>
      <c r="K424" s="49">
        <f>SUM(K425+K432)</f>
        <v>6540476</v>
      </c>
      <c r="L424" s="49">
        <f>SUM(L425+L432)</f>
        <v>4798856</v>
      </c>
      <c r="M424" s="239">
        <f t="shared" si="35"/>
        <v>73.37166285756571</v>
      </c>
      <c r="N424" s="78"/>
    </row>
    <row r="425" spans="1:14" ht="51.75" customHeight="1" x14ac:dyDescent="0.25">
      <c r="A425" s="1"/>
      <c r="B425" s="265" t="s">
        <v>22</v>
      </c>
      <c r="C425" s="265"/>
      <c r="D425" s="265"/>
      <c r="E425" s="265"/>
      <c r="F425" s="266"/>
      <c r="G425" s="35" t="s">
        <v>159</v>
      </c>
      <c r="H425" s="94"/>
      <c r="I425" s="188" t="s">
        <v>158</v>
      </c>
      <c r="J425" s="43"/>
      <c r="K425" s="49">
        <f>SUM(K428+K426+K430)</f>
        <v>6036876</v>
      </c>
      <c r="L425" s="49">
        <f>SUM(L428+L426+L430)</f>
        <v>4451023</v>
      </c>
      <c r="M425" s="239">
        <f t="shared" si="35"/>
        <v>73.730568592099615</v>
      </c>
      <c r="N425" s="78"/>
    </row>
    <row r="426" spans="1:14" ht="49.5" customHeight="1" x14ac:dyDescent="0.25">
      <c r="A426" s="1"/>
      <c r="B426" s="72"/>
      <c r="C426" s="72"/>
      <c r="D426" s="72"/>
      <c r="E426" s="72"/>
      <c r="F426" s="73"/>
      <c r="G426" s="29" t="s">
        <v>97</v>
      </c>
      <c r="H426" s="39"/>
      <c r="I426" s="163" t="s">
        <v>461</v>
      </c>
      <c r="J426" s="56"/>
      <c r="K426" s="46">
        <f>SUM(K427:K427)</f>
        <v>4050000</v>
      </c>
      <c r="L426" s="46">
        <f>SUM(L427:L427)</f>
        <v>2962500</v>
      </c>
      <c r="M426" s="238">
        <f t="shared" si="35"/>
        <v>73.148148148148152</v>
      </c>
      <c r="N426" s="78"/>
    </row>
    <row r="427" spans="1:14" ht="70.5" customHeight="1" x14ac:dyDescent="0.25">
      <c r="A427" s="1"/>
      <c r="B427" s="269" t="s">
        <v>21</v>
      </c>
      <c r="C427" s="269"/>
      <c r="D427" s="269"/>
      <c r="E427" s="269"/>
      <c r="F427" s="270"/>
      <c r="G427" s="30" t="s">
        <v>4</v>
      </c>
      <c r="H427" s="29"/>
      <c r="I427" s="19"/>
      <c r="J427" s="20">
        <v>600</v>
      </c>
      <c r="K427" s="46">
        <v>4050000</v>
      </c>
      <c r="L427" s="46">
        <v>2962500</v>
      </c>
      <c r="M427" s="239">
        <f t="shared" si="35"/>
        <v>73.148148148148152</v>
      </c>
      <c r="N427" s="78"/>
    </row>
    <row r="428" spans="1:14" ht="53.25" customHeight="1" x14ac:dyDescent="0.25">
      <c r="A428" s="1"/>
      <c r="B428" s="269">
        <v>200</v>
      </c>
      <c r="C428" s="269"/>
      <c r="D428" s="269"/>
      <c r="E428" s="269"/>
      <c r="F428" s="270"/>
      <c r="G428" s="28" t="s">
        <v>61</v>
      </c>
      <c r="H428" s="123"/>
      <c r="I428" s="189" t="s">
        <v>160</v>
      </c>
      <c r="J428" s="20" t="s">
        <v>0</v>
      </c>
      <c r="K428" s="46">
        <f>SUM(K429:K429)</f>
        <v>8400</v>
      </c>
      <c r="L428" s="46">
        <f>SUM(L429:L429)</f>
        <v>4666</v>
      </c>
      <c r="M428" s="239">
        <f t="shared" si="35"/>
        <v>55.547619047619051</v>
      </c>
      <c r="N428" s="79"/>
    </row>
    <row r="429" spans="1:14" ht="52.5" customHeight="1" x14ac:dyDescent="0.25">
      <c r="A429" s="1"/>
      <c r="B429" s="258" t="s">
        <v>20</v>
      </c>
      <c r="C429" s="258"/>
      <c r="D429" s="258"/>
      <c r="E429" s="258"/>
      <c r="F429" s="259"/>
      <c r="G429" s="30" t="s">
        <v>2</v>
      </c>
      <c r="H429" s="39"/>
      <c r="I429" s="19" t="s">
        <v>0</v>
      </c>
      <c r="J429" s="20">
        <v>200</v>
      </c>
      <c r="K429" s="46">
        <v>8400</v>
      </c>
      <c r="L429" s="46">
        <v>4666</v>
      </c>
      <c r="M429" s="239">
        <f t="shared" si="35"/>
        <v>55.547619047619051</v>
      </c>
      <c r="N429" s="79"/>
    </row>
    <row r="430" spans="1:14" ht="69.75" customHeight="1" x14ac:dyDescent="0.25">
      <c r="A430" s="1"/>
      <c r="B430" s="271">
        <v>500</v>
      </c>
      <c r="C430" s="271"/>
      <c r="D430" s="271"/>
      <c r="E430" s="271"/>
      <c r="F430" s="267"/>
      <c r="G430" s="29" t="s">
        <v>460</v>
      </c>
      <c r="H430" s="30"/>
      <c r="I430" s="163" t="s">
        <v>462</v>
      </c>
      <c r="J430" s="20"/>
      <c r="K430" s="46">
        <f>SUM(K431:K431)</f>
        <v>1978476</v>
      </c>
      <c r="L430" s="46">
        <f>SUM(L431:L431)</f>
        <v>1483857</v>
      </c>
      <c r="M430" s="239">
        <f t="shared" si="35"/>
        <v>75</v>
      </c>
      <c r="N430" s="79"/>
    </row>
    <row r="431" spans="1:14" ht="64.5" customHeight="1" x14ac:dyDescent="0.25">
      <c r="A431" s="1"/>
      <c r="B431" s="176"/>
      <c r="C431" s="176"/>
      <c r="D431" s="176"/>
      <c r="E431" s="176"/>
      <c r="F431" s="177"/>
      <c r="G431" s="30" t="s">
        <v>4</v>
      </c>
      <c r="H431" s="30"/>
      <c r="I431" s="19"/>
      <c r="J431" s="20">
        <v>600</v>
      </c>
      <c r="K431" s="46">
        <v>1978476</v>
      </c>
      <c r="L431" s="46">
        <v>1483857</v>
      </c>
      <c r="M431" s="239">
        <f t="shared" si="35"/>
        <v>75</v>
      </c>
      <c r="N431" s="79"/>
    </row>
    <row r="432" spans="1:14" ht="54.75" customHeight="1" x14ac:dyDescent="0.25">
      <c r="A432" s="1"/>
      <c r="B432" s="176"/>
      <c r="C432" s="176"/>
      <c r="D432" s="176"/>
      <c r="E432" s="176"/>
      <c r="F432" s="177"/>
      <c r="G432" s="74" t="s">
        <v>162</v>
      </c>
      <c r="H432" s="31"/>
      <c r="I432" s="124" t="s">
        <v>161</v>
      </c>
      <c r="J432" s="20"/>
      <c r="K432" s="46">
        <f>SUM(K433)</f>
        <v>503600</v>
      </c>
      <c r="L432" s="46">
        <f>SUM(L433)</f>
        <v>347833</v>
      </c>
      <c r="M432" s="239">
        <f t="shared" si="35"/>
        <v>69.069301032565534</v>
      </c>
      <c r="N432" s="79"/>
    </row>
    <row r="433" spans="1:14" ht="52.5" customHeight="1" x14ac:dyDescent="0.25">
      <c r="A433" s="1"/>
      <c r="B433" s="176"/>
      <c r="C433" s="176"/>
      <c r="D433" s="176"/>
      <c r="E433" s="176"/>
      <c r="F433" s="177"/>
      <c r="G433" s="80" t="s">
        <v>61</v>
      </c>
      <c r="H433" s="31"/>
      <c r="I433" s="189" t="s">
        <v>463</v>
      </c>
      <c r="J433" s="20" t="s">
        <v>0</v>
      </c>
      <c r="K433" s="46">
        <f>SUM(K434:K435)</f>
        <v>503600</v>
      </c>
      <c r="L433" s="46">
        <f>SUM(L434:L435)</f>
        <v>347833</v>
      </c>
      <c r="M433" s="238">
        <f t="shared" si="35"/>
        <v>69.069301032565534</v>
      </c>
      <c r="N433" s="79"/>
    </row>
    <row r="434" spans="1:14" ht="50.25" customHeight="1" x14ac:dyDescent="0.25">
      <c r="A434" s="1"/>
      <c r="B434" s="176"/>
      <c r="C434" s="176"/>
      <c r="D434" s="176"/>
      <c r="E434" s="176"/>
      <c r="F434" s="177"/>
      <c r="G434" s="29" t="s">
        <v>2</v>
      </c>
      <c r="H434" s="31"/>
      <c r="I434" s="163" t="s">
        <v>0</v>
      </c>
      <c r="J434" s="20">
        <v>200</v>
      </c>
      <c r="K434" s="46">
        <v>63600</v>
      </c>
      <c r="L434" s="46">
        <v>17833</v>
      </c>
      <c r="M434" s="239">
        <f t="shared" si="35"/>
        <v>28.039308176100629</v>
      </c>
      <c r="N434" s="79"/>
    </row>
    <row r="435" spans="1:14" ht="70.5" customHeight="1" x14ac:dyDescent="0.25">
      <c r="A435" s="1"/>
      <c r="B435" s="176"/>
      <c r="C435" s="176"/>
      <c r="D435" s="176"/>
      <c r="E435" s="176"/>
      <c r="F435" s="177"/>
      <c r="G435" s="30" t="s">
        <v>4</v>
      </c>
      <c r="H435" s="31"/>
      <c r="I435" s="19"/>
      <c r="J435" s="20">
        <v>600</v>
      </c>
      <c r="K435" s="46">
        <v>440000</v>
      </c>
      <c r="L435" s="46">
        <v>330000</v>
      </c>
      <c r="M435" s="239">
        <f t="shared" si="35"/>
        <v>75</v>
      </c>
      <c r="N435" s="79"/>
    </row>
    <row r="436" spans="1:14" ht="114" customHeight="1" x14ac:dyDescent="0.25">
      <c r="A436" s="1"/>
      <c r="B436" s="11"/>
      <c r="C436" s="11"/>
      <c r="D436" s="11"/>
      <c r="E436" s="11"/>
      <c r="F436" s="12"/>
      <c r="G436" s="33" t="s">
        <v>377</v>
      </c>
      <c r="H436" s="33"/>
      <c r="I436" s="190" t="s">
        <v>163</v>
      </c>
      <c r="J436" s="43" t="s">
        <v>0</v>
      </c>
      <c r="K436" s="45">
        <f>SUM(K437+K440)</f>
        <v>226075</v>
      </c>
      <c r="L436" s="45">
        <f>SUM(L437+L440)</f>
        <v>59952</v>
      </c>
      <c r="M436" s="239">
        <f t="shared" ref="M436:M450" si="37">L436/K436%</f>
        <v>26.518633196947917</v>
      </c>
      <c r="N436" s="78"/>
    </row>
    <row r="437" spans="1:14" ht="144" customHeight="1" x14ac:dyDescent="0.25">
      <c r="A437" s="1"/>
      <c r="B437" s="70"/>
      <c r="C437" s="70"/>
      <c r="D437" s="70"/>
      <c r="E437" s="70"/>
      <c r="F437" s="71"/>
      <c r="G437" s="35" t="s">
        <v>165</v>
      </c>
      <c r="H437" s="35"/>
      <c r="I437" s="188" t="s">
        <v>164</v>
      </c>
      <c r="J437" s="43"/>
      <c r="K437" s="49">
        <f>SUM(K438)</f>
        <v>18151</v>
      </c>
      <c r="L437" s="49">
        <f>SUM(L438)</f>
        <v>18103</v>
      </c>
      <c r="M437" s="239">
        <f t="shared" si="37"/>
        <v>99.735551760233605</v>
      </c>
      <c r="N437" s="79"/>
    </row>
    <row r="438" spans="1:14" ht="52.5" customHeight="1" x14ac:dyDescent="0.25">
      <c r="A438" s="1"/>
      <c r="B438" s="11"/>
      <c r="C438" s="11"/>
      <c r="D438" s="11"/>
      <c r="E438" s="11"/>
      <c r="F438" s="12"/>
      <c r="G438" s="28" t="s">
        <v>62</v>
      </c>
      <c r="H438" s="39"/>
      <c r="I438" s="191" t="s">
        <v>166</v>
      </c>
      <c r="J438" s="43"/>
      <c r="K438" s="46">
        <f>SUM(K439:K439)</f>
        <v>18151</v>
      </c>
      <c r="L438" s="46">
        <f>SUM(L439:L439)</f>
        <v>18103</v>
      </c>
      <c r="M438" s="239">
        <f t="shared" si="37"/>
        <v>99.735551760233605</v>
      </c>
      <c r="N438" s="78"/>
    </row>
    <row r="439" spans="1:14" ht="50.25" customHeight="1" x14ac:dyDescent="0.25">
      <c r="A439" s="1"/>
      <c r="B439" s="11"/>
      <c r="C439" s="11"/>
      <c r="D439" s="11"/>
      <c r="E439" s="11"/>
      <c r="F439" s="12"/>
      <c r="G439" s="29" t="s">
        <v>2</v>
      </c>
      <c r="H439" s="29"/>
      <c r="I439" s="192"/>
      <c r="J439" s="20">
        <v>200</v>
      </c>
      <c r="K439" s="49">
        <v>18151</v>
      </c>
      <c r="L439" s="49">
        <v>18103</v>
      </c>
      <c r="M439" s="239">
        <f t="shared" si="37"/>
        <v>99.735551760233605</v>
      </c>
      <c r="N439" s="79"/>
    </row>
    <row r="440" spans="1:14" ht="52.5" customHeight="1" x14ac:dyDescent="0.25">
      <c r="A440" s="1"/>
      <c r="B440" s="265" t="s">
        <v>19</v>
      </c>
      <c r="C440" s="265"/>
      <c r="D440" s="265"/>
      <c r="E440" s="265"/>
      <c r="F440" s="266"/>
      <c r="G440" s="35" t="s">
        <v>168</v>
      </c>
      <c r="H440" s="35"/>
      <c r="I440" s="188" t="s">
        <v>167</v>
      </c>
      <c r="J440" s="20"/>
      <c r="K440" s="46">
        <f>SUM(K441+K443)</f>
        <v>207924</v>
      </c>
      <c r="L440" s="46">
        <f>SUM(L441+L443)</f>
        <v>41849</v>
      </c>
      <c r="M440" s="239">
        <f t="shared" si="37"/>
        <v>20.127065658606032</v>
      </c>
      <c r="N440" s="78"/>
    </row>
    <row r="441" spans="1:14" ht="50.25" customHeight="1" x14ac:dyDescent="0.25">
      <c r="A441" s="1"/>
      <c r="B441" s="72"/>
      <c r="C441" s="72"/>
      <c r="D441" s="72"/>
      <c r="E441" s="72"/>
      <c r="F441" s="73"/>
      <c r="G441" s="28" t="s">
        <v>62</v>
      </c>
      <c r="H441" s="39"/>
      <c r="I441" s="189" t="s">
        <v>464</v>
      </c>
      <c r="J441" s="43"/>
      <c r="K441" s="46">
        <f>SUM(K442)</f>
        <v>41849</v>
      </c>
      <c r="L441" s="46">
        <f>SUM(L442)</f>
        <v>41849</v>
      </c>
      <c r="M441" s="239">
        <f t="shared" si="37"/>
        <v>100</v>
      </c>
      <c r="N441" s="79"/>
    </row>
    <row r="442" spans="1:14" ht="53.25" customHeight="1" x14ac:dyDescent="0.25">
      <c r="A442" s="1"/>
      <c r="B442" s="13"/>
      <c r="C442" s="13"/>
      <c r="D442" s="13"/>
      <c r="E442" s="13"/>
      <c r="F442" s="14"/>
      <c r="G442" s="29" t="s">
        <v>2</v>
      </c>
      <c r="H442" s="29"/>
      <c r="I442" s="192"/>
      <c r="J442" s="20">
        <v>200</v>
      </c>
      <c r="K442" s="49">
        <v>41849</v>
      </c>
      <c r="L442" s="49">
        <v>41849</v>
      </c>
      <c r="M442" s="239">
        <f t="shared" si="37"/>
        <v>100</v>
      </c>
      <c r="N442" s="79"/>
    </row>
    <row r="443" spans="1:14" ht="52.5" customHeight="1" x14ac:dyDescent="0.25">
      <c r="A443" s="1"/>
      <c r="B443" s="193"/>
      <c r="C443" s="193"/>
      <c r="D443" s="193"/>
      <c r="E443" s="193"/>
      <c r="F443" s="194"/>
      <c r="G443" s="29" t="s">
        <v>534</v>
      </c>
      <c r="H443" s="29"/>
      <c r="I443" s="19" t="s">
        <v>535</v>
      </c>
      <c r="J443" s="20"/>
      <c r="K443" s="46">
        <f>SUM(K444)</f>
        <v>166075</v>
      </c>
      <c r="L443" s="46">
        <f>SUM(L444)</f>
        <v>0</v>
      </c>
      <c r="M443" s="239">
        <f t="shared" si="37"/>
        <v>0</v>
      </c>
      <c r="N443" s="79"/>
    </row>
    <row r="444" spans="1:14" ht="49.5" customHeight="1" x14ac:dyDescent="0.25">
      <c r="A444" s="1"/>
      <c r="B444" s="193"/>
      <c r="C444" s="193"/>
      <c r="D444" s="193"/>
      <c r="E444" s="193"/>
      <c r="F444" s="194"/>
      <c r="G444" s="29" t="s">
        <v>2</v>
      </c>
      <c r="H444" s="29"/>
      <c r="I444" s="192"/>
      <c r="J444" s="20">
        <v>200</v>
      </c>
      <c r="K444" s="46">
        <v>166075</v>
      </c>
      <c r="L444" s="46">
        <v>0</v>
      </c>
      <c r="M444" s="239">
        <f t="shared" si="37"/>
        <v>0</v>
      </c>
      <c r="N444" s="79"/>
    </row>
    <row r="445" spans="1:14" ht="86.25" customHeight="1" x14ac:dyDescent="0.25">
      <c r="A445" s="1"/>
      <c r="B445" s="193"/>
      <c r="C445" s="193"/>
      <c r="D445" s="193"/>
      <c r="E445" s="193"/>
      <c r="F445" s="194"/>
      <c r="G445" s="116" t="s">
        <v>468</v>
      </c>
      <c r="H445" s="29"/>
      <c r="I445" s="144" t="s">
        <v>229</v>
      </c>
      <c r="J445" s="20"/>
      <c r="K445" s="51">
        <f>SUM(K446)</f>
        <v>10000</v>
      </c>
      <c r="L445" s="51">
        <f>SUM(L446)</f>
        <v>7000</v>
      </c>
      <c r="M445" s="237">
        <f t="shared" si="37"/>
        <v>70</v>
      </c>
      <c r="N445" s="79"/>
    </row>
    <row r="446" spans="1:14" ht="51.75" customHeight="1" x14ac:dyDescent="0.25">
      <c r="A446" s="1"/>
      <c r="B446" s="193"/>
      <c r="C446" s="193"/>
      <c r="D446" s="193"/>
      <c r="E446" s="193"/>
      <c r="F446" s="194"/>
      <c r="G446" s="35" t="s">
        <v>465</v>
      </c>
      <c r="H446" s="30"/>
      <c r="I446" s="153" t="s">
        <v>520</v>
      </c>
      <c r="J446" s="43"/>
      <c r="K446" s="49">
        <f>SUM(K447+K448)</f>
        <v>10000</v>
      </c>
      <c r="L446" s="49">
        <f>SUM(L447+L449)</f>
        <v>7000</v>
      </c>
      <c r="M446" s="239">
        <f t="shared" si="37"/>
        <v>70</v>
      </c>
      <c r="N446" s="79"/>
    </row>
    <row r="447" spans="1:14" ht="47.25" customHeight="1" x14ac:dyDescent="0.25">
      <c r="A447" s="1"/>
      <c r="B447" s="193"/>
      <c r="C447" s="193"/>
      <c r="D447" s="193"/>
      <c r="E447" s="193"/>
      <c r="F447" s="194"/>
      <c r="G447" s="30" t="s">
        <v>466</v>
      </c>
      <c r="H447" s="30"/>
      <c r="I447" s="119" t="s">
        <v>521</v>
      </c>
      <c r="J447" s="20"/>
      <c r="K447" s="49">
        <f>SUM(K448)</f>
        <v>5000</v>
      </c>
      <c r="L447" s="49">
        <f>SUM(L448)</f>
        <v>2000</v>
      </c>
      <c r="M447" s="239">
        <f t="shared" si="37"/>
        <v>40</v>
      </c>
      <c r="N447" s="79"/>
    </row>
    <row r="448" spans="1:14" ht="48" customHeight="1" x14ac:dyDescent="0.25">
      <c r="A448" s="1"/>
      <c r="B448" s="193"/>
      <c r="C448" s="193"/>
      <c r="D448" s="193"/>
      <c r="E448" s="193"/>
      <c r="F448" s="194"/>
      <c r="G448" s="29" t="s">
        <v>2</v>
      </c>
      <c r="H448" s="29"/>
      <c r="I448" s="19" t="s">
        <v>0</v>
      </c>
      <c r="J448" s="20">
        <v>200</v>
      </c>
      <c r="K448" s="46">
        <v>5000</v>
      </c>
      <c r="L448" s="46">
        <v>2000</v>
      </c>
      <c r="M448" s="239">
        <f t="shared" si="37"/>
        <v>40</v>
      </c>
      <c r="N448" s="79"/>
    </row>
    <row r="449" spans="1:14" ht="48" customHeight="1" x14ac:dyDescent="0.25">
      <c r="A449" s="1"/>
      <c r="B449" s="193"/>
      <c r="C449" s="193"/>
      <c r="D449" s="193"/>
      <c r="E449" s="193"/>
      <c r="F449" s="194"/>
      <c r="G449" s="30" t="s">
        <v>467</v>
      </c>
      <c r="H449" s="29"/>
      <c r="I449" s="119" t="s">
        <v>522</v>
      </c>
      <c r="J449" s="20"/>
      <c r="K449" s="49">
        <f>SUM(K450)</f>
        <v>5000</v>
      </c>
      <c r="L449" s="49">
        <f>SUM(L450)</f>
        <v>5000</v>
      </c>
      <c r="M449" s="239">
        <f t="shared" si="37"/>
        <v>100</v>
      </c>
      <c r="N449" s="79"/>
    </row>
    <row r="450" spans="1:14" ht="46.5" customHeight="1" x14ac:dyDescent="0.25">
      <c r="A450" s="1"/>
      <c r="B450" s="193"/>
      <c r="C450" s="193"/>
      <c r="D450" s="193"/>
      <c r="E450" s="193"/>
      <c r="F450" s="194"/>
      <c r="G450" s="29" t="s">
        <v>2</v>
      </c>
      <c r="H450" s="29"/>
      <c r="I450" s="19" t="s">
        <v>0</v>
      </c>
      <c r="J450" s="20">
        <v>200</v>
      </c>
      <c r="K450" s="47">
        <v>5000</v>
      </c>
      <c r="L450" s="47">
        <v>5000</v>
      </c>
      <c r="M450" s="239">
        <f t="shared" si="37"/>
        <v>100</v>
      </c>
      <c r="N450" s="79"/>
    </row>
    <row r="451" spans="1:14" ht="66" customHeight="1" x14ac:dyDescent="0.25">
      <c r="A451" s="1"/>
      <c r="B451" s="263" t="s">
        <v>18</v>
      </c>
      <c r="C451" s="263"/>
      <c r="D451" s="263"/>
      <c r="E451" s="263"/>
      <c r="F451" s="264"/>
      <c r="G451" s="54" t="s">
        <v>67</v>
      </c>
      <c r="H451" s="54"/>
      <c r="I451" s="142" t="s">
        <v>239</v>
      </c>
      <c r="J451" s="44" t="s">
        <v>0</v>
      </c>
      <c r="K451" s="51">
        <f>SUM(K452+K474+K485)</f>
        <v>30407724</v>
      </c>
      <c r="L451" s="51">
        <f>SUM(L452+L474+L485)</f>
        <v>21504440</v>
      </c>
      <c r="M451" s="237">
        <f t="shared" ref="M451:M503" si="38">L451/K451%</f>
        <v>70.720320928985018</v>
      </c>
      <c r="N451" s="77"/>
    </row>
    <row r="452" spans="1:14" ht="61.5" customHeight="1" x14ac:dyDescent="0.25">
      <c r="A452" s="1"/>
      <c r="B452" s="265" t="s">
        <v>17</v>
      </c>
      <c r="C452" s="265"/>
      <c r="D452" s="265"/>
      <c r="E452" s="265"/>
      <c r="F452" s="266"/>
      <c r="G452" s="36" t="s">
        <v>240</v>
      </c>
      <c r="H452" s="36"/>
      <c r="I452" s="128" t="s">
        <v>241</v>
      </c>
      <c r="J452" s="43" t="s">
        <v>0</v>
      </c>
      <c r="K452" s="49">
        <f>SUM(K453+K469)</f>
        <v>29072610</v>
      </c>
      <c r="L452" s="49">
        <f>SUM(L453+L469)</f>
        <v>20695922</v>
      </c>
      <c r="M452" s="239">
        <f t="shared" si="38"/>
        <v>71.187010729342845</v>
      </c>
      <c r="N452" s="78"/>
    </row>
    <row r="453" spans="1:14" ht="48.75" customHeight="1" x14ac:dyDescent="0.25">
      <c r="A453" s="1"/>
      <c r="B453" s="72"/>
      <c r="C453" s="72"/>
      <c r="D453" s="72"/>
      <c r="E453" s="72"/>
      <c r="F453" s="73"/>
      <c r="G453" s="36" t="s">
        <v>242</v>
      </c>
      <c r="H453" s="36"/>
      <c r="I453" s="128" t="s">
        <v>243</v>
      </c>
      <c r="J453" s="43"/>
      <c r="K453" s="49">
        <f>SUM(K454+K456+K458+K467+K461+K463+K466)</f>
        <v>28944610</v>
      </c>
      <c r="L453" s="49">
        <f>SUM(L454+L456+L458+L467+L461+L463+L466)</f>
        <v>20599922</v>
      </c>
      <c r="M453" s="239">
        <f t="shared" si="38"/>
        <v>71.170148777268039</v>
      </c>
      <c r="N453" s="78"/>
    </row>
    <row r="454" spans="1:14" ht="55.5" customHeight="1" x14ac:dyDescent="0.25">
      <c r="A454" s="1"/>
      <c r="B454" s="17"/>
      <c r="C454" s="17"/>
      <c r="D454" s="17"/>
      <c r="E454" s="17"/>
      <c r="F454" s="18"/>
      <c r="G454" s="30" t="s">
        <v>55</v>
      </c>
      <c r="H454" s="30"/>
      <c r="I454" s="37" t="s">
        <v>244</v>
      </c>
      <c r="J454" s="20"/>
      <c r="K454" s="46">
        <f>SUM(K455)</f>
        <v>11670000</v>
      </c>
      <c r="L454" s="46">
        <f>SUM(L455)</f>
        <v>8720712</v>
      </c>
      <c r="M454" s="239">
        <f t="shared" si="38"/>
        <v>74.727609254498716</v>
      </c>
      <c r="N454" s="79"/>
    </row>
    <row r="455" spans="1:14" ht="67.5" customHeight="1" x14ac:dyDescent="0.25">
      <c r="A455" s="1"/>
      <c r="B455" s="17"/>
      <c r="C455" s="17"/>
      <c r="D455" s="17"/>
      <c r="E455" s="17"/>
      <c r="F455" s="18"/>
      <c r="G455" s="30" t="s">
        <v>4</v>
      </c>
      <c r="H455" s="30"/>
      <c r="I455" s="119" t="s">
        <v>0</v>
      </c>
      <c r="J455" s="20">
        <v>600</v>
      </c>
      <c r="K455" s="46">
        <v>11670000</v>
      </c>
      <c r="L455" s="46">
        <v>8720712</v>
      </c>
      <c r="M455" s="239">
        <f t="shared" si="38"/>
        <v>74.727609254498716</v>
      </c>
      <c r="N455" s="79"/>
    </row>
    <row r="456" spans="1:14" ht="53.25" customHeight="1" x14ac:dyDescent="0.25">
      <c r="A456" s="1"/>
      <c r="B456" s="271">
        <v>800</v>
      </c>
      <c r="C456" s="271"/>
      <c r="D456" s="271"/>
      <c r="E456" s="271"/>
      <c r="F456" s="267"/>
      <c r="G456" s="30" t="s">
        <v>68</v>
      </c>
      <c r="H456" s="32"/>
      <c r="I456" s="114" t="s">
        <v>245</v>
      </c>
      <c r="J456" s="20"/>
      <c r="K456" s="46">
        <f>SUM(K457)</f>
        <v>3225000</v>
      </c>
      <c r="L456" s="46">
        <f>SUM(L457)</f>
        <v>2348750</v>
      </c>
      <c r="M456" s="240">
        <f t="shared" si="38"/>
        <v>72.829457364341081</v>
      </c>
      <c r="N456" s="79"/>
    </row>
    <row r="457" spans="1:14" ht="66.75" customHeight="1" x14ac:dyDescent="0.25">
      <c r="A457" s="1"/>
      <c r="B457" s="258" t="s">
        <v>16</v>
      </c>
      <c r="C457" s="258"/>
      <c r="D457" s="258"/>
      <c r="E457" s="258"/>
      <c r="F457" s="259"/>
      <c r="G457" s="31" t="s">
        <v>4</v>
      </c>
      <c r="H457" s="30"/>
      <c r="I457" s="119" t="s">
        <v>0</v>
      </c>
      <c r="J457" s="20">
        <v>600</v>
      </c>
      <c r="K457" s="46">
        <v>3225000</v>
      </c>
      <c r="L457" s="46">
        <v>2348750</v>
      </c>
      <c r="M457" s="239">
        <f t="shared" si="38"/>
        <v>72.829457364341081</v>
      </c>
      <c r="N457" s="79"/>
    </row>
    <row r="458" spans="1:14" ht="34.5" customHeight="1" x14ac:dyDescent="0.25">
      <c r="A458" s="1"/>
      <c r="B458" s="271">
        <v>300</v>
      </c>
      <c r="C458" s="271"/>
      <c r="D458" s="271"/>
      <c r="E458" s="271"/>
      <c r="F458" s="267"/>
      <c r="G458" s="28" t="s">
        <v>69</v>
      </c>
      <c r="H458" s="95"/>
      <c r="I458" s="114" t="s">
        <v>246</v>
      </c>
      <c r="J458" s="20"/>
      <c r="K458" s="46">
        <f>SUM(K459+K460)</f>
        <v>12441000</v>
      </c>
      <c r="L458" s="46">
        <f>SUM(L459+L460)</f>
        <v>9331850</v>
      </c>
      <c r="M458" s="240">
        <f t="shared" si="38"/>
        <v>75.008841732979661</v>
      </c>
      <c r="N458" s="79"/>
    </row>
    <row r="459" spans="1:14" ht="131.25" customHeight="1" x14ac:dyDescent="0.25">
      <c r="A459" s="1"/>
      <c r="B459" s="21"/>
      <c r="C459" s="21"/>
      <c r="D459" s="21"/>
      <c r="E459" s="21"/>
      <c r="F459" s="22"/>
      <c r="G459" s="30" t="s">
        <v>3</v>
      </c>
      <c r="H459" s="30"/>
      <c r="I459" s="119" t="s">
        <v>0</v>
      </c>
      <c r="J459" s="20">
        <v>100</v>
      </c>
      <c r="K459" s="46">
        <v>150000</v>
      </c>
      <c r="L459" s="46">
        <v>118200</v>
      </c>
      <c r="M459" s="243">
        <f t="shared" si="38"/>
        <v>78.8</v>
      </c>
      <c r="N459" s="79"/>
    </row>
    <row r="460" spans="1:14" ht="70.5" customHeight="1" x14ac:dyDescent="0.25">
      <c r="A460" s="1"/>
      <c r="B460" s="11"/>
      <c r="C460" s="11"/>
      <c r="D460" s="11"/>
      <c r="E460" s="11"/>
      <c r="F460" s="12"/>
      <c r="G460" s="30" t="s">
        <v>4</v>
      </c>
      <c r="H460" s="208"/>
      <c r="I460" s="119" t="s">
        <v>0</v>
      </c>
      <c r="J460" s="20">
        <v>600</v>
      </c>
      <c r="K460" s="46">
        <v>12291000</v>
      </c>
      <c r="L460" s="46">
        <v>9213650</v>
      </c>
      <c r="M460" s="239">
        <f t="shared" si="38"/>
        <v>74.962574241314783</v>
      </c>
      <c r="N460" s="79"/>
    </row>
    <row r="461" spans="1:14" ht="87" customHeight="1" x14ac:dyDescent="0.25">
      <c r="A461" s="1"/>
      <c r="B461" s="233"/>
      <c r="C461" s="233"/>
      <c r="D461" s="233"/>
      <c r="E461" s="233"/>
      <c r="F461" s="234"/>
      <c r="G461" s="29" t="s">
        <v>536</v>
      </c>
      <c r="H461" s="247"/>
      <c r="I461" s="119" t="s">
        <v>538</v>
      </c>
      <c r="J461" s="20"/>
      <c r="K461" s="46">
        <f>SUM(K462)</f>
        <v>13478</v>
      </c>
      <c r="L461" s="46">
        <f>SUM(L462)</f>
        <v>13478</v>
      </c>
      <c r="M461" s="239">
        <f t="shared" si="38"/>
        <v>100</v>
      </c>
      <c r="N461" s="79"/>
    </row>
    <row r="462" spans="1:14" ht="66.75" customHeight="1" x14ac:dyDescent="0.25">
      <c r="A462" s="1"/>
      <c r="B462" s="233"/>
      <c r="C462" s="233"/>
      <c r="D462" s="233"/>
      <c r="E462" s="233"/>
      <c r="F462" s="234"/>
      <c r="G462" s="30" t="s">
        <v>4</v>
      </c>
      <c r="H462" s="247"/>
      <c r="I462" s="119" t="s">
        <v>0</v>
      </c>
      <c r="J462" s="20">
        <v>600</v>
      </c>
      <c r="K462" s="46">
        <v>13478</v>
      </c>
      <c r="L462" s="46">
        <v>13478</v>
      </c>
      <c r="M462" s="239">
        <f t="shared" si="38"/>
        <v>100</v>
      </c>
      <c r="N462" s="79"/>
    </row>
    <row r="463" spans="1:14" ht="99.75" customHeight="1" x14ac:dyDescent="0.25">
      <c r="A463" s="1"/>
      <c r="B463" s="233"/>
      <c r="C463" s="233"/>
      <c r="D463" s="233"/>
      <c r="E463" s="233"/>
      <c r="F463" s="234"/>
      <c r="G463" s="29" t="s">
        <v>537</v>
      </c>
      <c r="H463" s="247"/>
      <c r="I463" s="119"/>
      <c r="J463" s="20"/>
      <c r="K463" s="46">
        <f>SUM(K464)</f>
        <v>5864</v>
      </c>
      <c r="L463" s="46">
        <f>SUM(L464)</f>
        <v>5864</v>
      </c>
      <c r="M463" s="239">
        <f t="shared" si="38"/>
        <v>100</v>
      </c>
      <c r="N463" s="79"/>
    </row>
    <row r="464" spans="1:14" ht="63.75" customHeight="1" x14ac:dyDescent="0.25">
      <c r="A464" s="1"/>
      <c r="B464" s="233"/>
      <c r="C464" s="233"/>
      <c r="D464" s="233"/>
      <c r="E464" s="233"/>
      <c r="F464" s="234"/>
      <c r="G464" s="30" t="s">
        <v>4</v>
      </c>
      <c r="H464" s="247"/>
      <c r="I464" s="119" t="s">
        <v>0</v>
      </c>
      <c r="J464" s="20">
        <v>600</v>
      </c>
      <c r="K464" s="46">
        <v>5864</v>
      </c>
      <c r="L464" s="46">
        <v>5864</v>
      </c>
      <c r="M464" s="239">
        <f t="shared" si="38"/>
        <v>100</v>
      </c>
      <c r="N464" s="79"/>
    </row>
    <row r="465" spans="1:14" ht="69.75" customHeight="1" x14ac:dyDescent="0.25">
      <c r="A465" s="1"/>
      <c r="B465" s="233"/>
      <c r="C465" s="233"/>
      <c r="D465" s="233"/>
      <c r="E465" s="233"/>
      <c r="F465" s="234"/>
      <c r="G465" s="29" t="s">
        <v>400</v>
      </c>
      <c r="H465" s="247"/>
      <c r="I465" s="119" t="s">
        <v>401</v>
      </c>
      <c r="J465" s="20"/>
      <c r="K465" s="46">
        <f>K466</f>
        <v>1410000</v>
      </c>
      <c r="L465" s="46">
        <f>L466</f>
        <v>0</v>
      </c>
      <c r="M465" s="239">
        <f t="shared" si="38"/>
        <v>0</v>
      </c>
      <c r="N465" s="79"/>
    </row>
    <row r="466" spans="1:14" ht="63.75" customHeight="1" x14ac:dyDescent="0.25">
      <c r="A466" s="1"/>
      <c r="B466" s="233"/>
      <c r="C466" s="233"/>
      <c r="D466" s="233"/>
      <c r="E466" s="233"/>
      <c r="F466" s="234"/>
      <c r="G466" s="30" t="s">
        <v>4</v>
      </c>
      <c r="H466" s="247"/>
      <c r="I466" s="119" t="s">
        <v>0</v>
      </c>
      <c r="J466" s="20">
        <v>600</v>
      </c>
      <c r="K466" s="46">
        <v>1410000</v>
      </c>
      <c r="L466" s="46">
        <v>0</v>
      </c>
      <c r="M466" s="239">
        <f t="shared" si="38"/>
        <v>0</v>
      </c>
      <c r="N466" s="79"/>
    </row>
    <row r="467" spans="1:14" ht="68.25" customHeight="1" x14ac:dyDescent="0.25">
      <c r="A467" s="1"/>
      <c r="B467" s="120"/>
      <c r="C467" s="120"/>
      <c r="D467" s="120"/>
      <c r="E467" s="120"/>
      <c r="F467" s="121"/>
      <c r="G467" s="29" t="s">
        <v>539</v>
      </c>
      <c r="H467" s="19"/>
      <c r="I467" s="119" t="s">
        <v>540</v>
      </c>
      <c r="J467" s="20"/>
      <c r="K467" s="46">
        <f>SUM(K468)</f>
        <v>179268</v>
      </c>
      <c r="L467" s="46">
        <f>SUM(L468)</f>
        <v>179268</v>
      </c>
      <c r="M467" s="239">
        <f t="shared" si="38"/>
        <v>100</v>
      </c>
      <c r="N467" s="79"/>
    </row>
    <row r="468" spans="1:14" ht="66.75" customHeight="1" x14ac:dyDescent="0.25">
      <c r="A468" s="1"/>
      <c r="B468" s="120"/>
      <c r="C468" s="120"/>
      <c r="D468" s="120"/>
      <c r="E468" s="120"/>
      <c r="F468" s="121"/>
      <c r="G468" s="30" t="s">
        <v>4</v>
      </c>
      <c r="H468" s="19"/>
      <c r="I468" s="119" t="s">
        <v>0</v>
      </c>
      <c r="J468" s="20">
        <v>600</v>
      </c>
      <c r="K468" s="46">
        <v>179268</v>
      </c>
      <c r="L468" s="46">
        <v>179268</v>
      </c>
      <c r="M468" s="239">
        <f t="shared" si="38"/>
        <v>100</v>
      </c>
      <c r="N468" s="79"/>
    </row>
    <row r="469" spans="1:14" ht="50.25" customHeight="1" x14ac:dyDescent="0.25">
      <c r="A469" s="1"/>
      <c r="B469" s="70"/>
      <c r="C469" s="70"/>
      <c r="D469" s="70"/>
      <c r="E469" s="70"/>
      <c r="F469" s="71"/>
      <c r="G469" s="30" t="s">
        <v>248</v>
      </c>
      <c r="H469" s="30"/>
      <c r="I469" s="128" t="s">
        <v>247</v>
      </c>
      <c r="J469" s="20"/>
      <c r="K469" s="49">
        <f>SUM(K472+K470)</f>
        <v>128000</v>
      </c>
      <c r="L469" s="49">
        <f>SUM(L472+L470)</f>
        <v>96000</v>
      </c>
      <c r="M469" s="239">
        <f t="shared" si="38"/>
        <v>75</v>
      </c>
      <c r="N469" s="79"/>
    </row>
    <row r="470" spans="1:14" ht="54" customHeight="1" x14ac:dyDescent="0.25">
      <c r="A470" s="1"/>
      <c r="B470" s="200"/>
      <c r="C470" s="200"/>
      <c r="D470" s="200"/>
      <c r="E470" s="200"/>
      <c r="F470" s="201"/>
      <c r="G470" s="35" t="s">
        <v>481</v>
      </c>
      <c r="H470" s="30"/>
      <c r="I470" s="128" t="s">
        <v>482</v>
      </c>
      <c r="J470" s="20"/>
      <c r="K470" s="49">
        <f>K471</f>
        <v>126000</v>
      </c>
      <c r="L470" s="49">
        <f>L471</f>
        <v>96000</v>
      </c>
      <c r="M470" s="239">
        <f t="shared" si="38"/>
        <v>76.19047619047619</v>
      </c>
      <c r="N470" s="79"/>
    </row>
    <row r="471" spans="1:14" ht="66" customHeight="1" x14ac:dyDescent="0.25">
      <c r="A471" s="1"/>
      <c r="B471" s="200"/>
      <c r="C471" s="200"/>
      <c r="D471" s="200"/>
      <c r="E471" s="200"/>
      <c r="F471" s="201"/>
      <c r="G471" s="30" t="s">
        <v>4</v>
      </c>
      <c r="H471" s="30"/>
      <c r="I471" s="19"/>
      <c r="J471" s="20">
        <v>600</v>
      </c>
      <c r="K471" s="46">
        <v>126000</v>
      </c>
      <c r="L471" s="46">
        <v>96000</v>
      </c>
      <c r="M471" s="239">
        <f t="shared" si="38"/>
        <v>76.19047619047619</v>
      </c>
      <c r="N471" s="79"/>
    </row>
    <row r="472" spans="1:14" ht="63.75" customHeight="1" x14ac:dyDescent="0.25">
      <c r="A472" s="1"/>
      <c r="B472" s="70"/>
      <c r="C472" s="70"/>
      <c r="D472" s="70"/>
      <c r="E472" s="70"/>
      <c r="F472" s="71"/>
      <c r="G472" s="34" t="s">
        <v>173</v>
      </c>
      <c r="H472" s="34"/>
      <c r="I472" s="128" t="s">
        <v>249</v>
      </c>
      <c r="J472" s="20"/>
      <c r="K472" s="49">
        <f>K473</f>
        <v>2000</v>
      </c>
      <c r="L472" s="49">
        <f>L473</f>
        <v>0</v>
      </c>
      <c r="M472" s="239">
        <f t="shared" si="38"/>
        <v>0</v>
      </c>
      <c r="N472" s="79"/>
    </row>
    <row r="473" spans="1:14" ht="66.75" customHeight="1" x14ac:dyDescent="0.25">
      <c r="A473" s="1"/>
      <c r="B473" s="70"/>
      <c r="C473" s="70"/>
      <c r="D473" s="70"/>
      <c r="E473" s="70"/>
      <c r="F473" s="71"/>
      <c r="G473" s="30" t="s">
        <v>4</v>
      </c>
      <c r="H473" s="30"/>
      <c r="I473" s="119"/>
      <c r="J473" s="20">
        <v>600</v>
      </c>
      <c r="K473" s="46">
        <v>2000</v>
      </c>
      <c r="L473" s="46">
        <v>0</v>
      </c>
      <c r="M473" s="239">
        <f t="shared" si="38"/>
        <v>0</v>
      </c>
      <c r="N473" s="79"/>
    </row>
    <row r="474" spans="1:14" ht="96.75" customHeight="1" x14ac:dyDescent="0.25">
      <c r="A474" s="1"/>
      <c r="B474" s="258" t="s">
        <v>15</v>
      </c>
      <c r="C474" s="258"/>
      <c r="D474" s="258"/>
      <c r="E474" s="258"/>
      <c r="F474" s="259"/>
      <c r="G474" s="36" t="s">
        <v>250</v>
      </c>
      <c r="H474" s="36"/>
      <c r="I474" s="129" t="s">
        <v>251</v>
      </c>
      <c r="J474" s="43"/>
      <c r="K474" s="49">
        <f>SUM(K475)</f>
        <v>1255114</v>
      </c>
      <c r="L474" s="49">
        <f>SUM(L475)</f>
        <v>747518</v>
      </c>
      <c r="M474" s="239">
        <f t="shared" si="38"/>
        <v>59.557777221830051</v>
      </c>
      <c r="N474" s="78"/>
    </row>
    <row r="475" spans="1:14" ht="82.5" customHeight="1" x14ac:dyDescent="0.25">
      <c r="A475" s="1"/>
      <c r="B475" s="70"/>
      <c r="C475" s="70"/>
      <c r="D475" s="70"/>
      <c r="E475" s="70"/>
      <c r="F475" s="71"/>
      <c r="G475" s="36" t="s">
        <v>253</v>
      </c>
      <c r="H475" s="36"/>
      <c r="I475" s="129" t="s">
        <v>252</v>
      </c>
      <c r="J475" s="43"/>
      <c r="K475" s="49">
        <f>SUM(K476+K479)</f>
        <v>1255114</v>
      </c>
      <c r="L475" s="49">
        <f>SUM(L476+L479)</f>
        <v>747518</v>
      </c>
      <c r="M475" s="239">
        <f t="shared" si="38"/>
        <v>59.557777221830051</v>
      </c>
      <c r="N475" s="79"/>
    </row>
    <row r="476" spans="1:14" ht="81.75" customHeight="1" x14ac:dyDescent="0.25">
      <c r="A476" s="1"/>
      <c r="B476" s="269">
        <v>600</v>
      </c>
      <c r="C476" s="269"/>
      <c r="D476" s="269"/>
      <c r="E476" s="269"/>
      <c r="F476" s="270"/>
      <c r="G476" s="80" t="s">
        <v>102</v>
      </c>
      <c r="H476" s="28"/>
      <c r="I476" s="37" t="s">
        <v>254</v>
      </c>
      <c r="J476" s="20"/>
      <c r="K476" s="46">
        <f>SUM(K477+K478)</f>
        <v>591847</v>
      </c>
      <c r="L476" s="46">
        <f>SUM(L477+L478)</f>
        <v>568206</v>
      </c>
      <c r="M476" s="239">
        <f t="shared" si="38"/>
        <v>96.005555489847879</v>
      </c>
      <c r="N476" s="79"/>
    </row>
    <row r="477" spans="1:14" ht="50.25" customHeight="1" x14ac:dyDescent="0.25">
      <c r="A477" s="1"/>
      <c r="B477" s="229"/>
      <c r="C477" s="229"/>
      <c r="D477" s="229"/>
      <c r="E477" s="229"/>
      <c r="F477" s="230"/>
      <c r="G477" s="30" t="s">
        <v>2</v>
      </c>
      <c r="H477" s="30"/>
      <c r="I477" s="119" t="s">
        <v>0</v>
      </c>
      <c r="J477" s="20">
        <v>200</v>
      </c>
      <c r="K477" s="46">
        <v>491847</v>
      </c>
      <c r="L477" s="46">
        <v>468206</v>
      </c>
      <c r="M477" s="239">
        <f t="shared" si="38"/>
        <v>95.193423971275621</v>
      </c>
      <c r="N477" s="79"/>
    </row>
    <row r="478" spans="1:14" ht="66.75" customHeight="1" x14ac:dyDescent="0.25">
      <c r="A478" s="1"/>
      <c r="B478" s="60"/>
      <c r="C478" s="60"/>
      <c r="D478" s="60"/>
      <c r="E478" s="60"/>
      <c r="F478" s="61"/>
      <c r="G478" s="30" t="s">
        <v>4</v>
      </c>
      <c r="H478" s="30"/>
      <c r="I478" s="119" t="s">
        <v>0</v>
      </c>
      <c r="J478" s="20">
        <v>600</v>
      </c>
      <c r="K478" s="46">
        <v>100000</v>
      </c>
      <c r="L478" s="46">
        <v>100000</v>
      </c>
      <c r="M478" s="239">
        <f t="shared" si="38"/>
        <v>100</v>
      </c>
      <c r="N478" s="79"/>
    </row>
    <row r="479" spans="1:14" ht="54" customHeight="1" x14ac:dyDescent="0.25">
      <c r="A479" s="1"/>
      <c r="B479" s="64"/>
      <c r="C479" s="64"/>
      <c r="D479" s="64"/>
      <c r="E479" s="64"/>
      <c r="F479" s="65"/>
      <c r="G479" s="36" t="s">
        <v>256</v>
      </c>
      <c r="H479" s="36"/>
      <c r="I479" s="128" t="s">
        <v>255</v>
      </c>
      <c r="J479" s="42"/>
      <c r="K479" s="49">
        <f>K480+K483</f>
        <v>663267</v>
      </c>
      <c r="L479" s="49">
        <f>L480+L483</f>
        <v>179312</v>
      </c>
      <c r="M479" s="239">
        <f t="shared" si="38"/>
        <v>27.034663265321505</v>
      </c>
      <c r="N479" s="79"/>
    </row>
    <row r="480" spans="1:14" ht="86.25" customHeight="1" x14ac:dyDescent="0.25">
      <c r="A480" s="1"/>
      <c r="B480" s="70"/>
      <c r="C480" s="70"/>
      <c r="D480" s="70"/>
      <c r="E480" s="70"/>
      <c r="F480" s="71"/>
      <c r="G480" s="28" t="s">
        <v>102</v>
      </c>
      <c r="H480" s="28"/>
      <c r="I480" s="37" t="s">
        <v>418</v>
      </c>
      <c r="J480" s="20"/>
      <c r="K480" s="46">
        <f>SUM(K481+K482)</f>
        <v>218153</v>
      </c>
      <c r="L480" s="46">
        <f>SUM(L481+L482)</f>
        <v>106463</v>
      </c>
      <c r="M480" s="239">
        <f t="shared" si="38"/>
        <v>48.801987595861618</v>
      </c>
      <c r="N480" s="79"/>
    </row>
    <row r="481" spans="1:14" ht="47.25" customHeight="1" x14ac:dyDescent="0.25">
      <c r="A481" s="1"/>
      <c r="B481" s="227"/>
      <c r="C481" s="227"/>
      <c r="D481" s="227"/>
      <c r="E481" s="227"/>
      <c r="F481" s="228"/>
      <c r="G481" s="30" t="s">
        <v>2</v>
      </c>
      <c r="H481" s="30"/>
      <c r="I481" s="119" t="s">
        <v>0</v>
      </c>
      <c r="J481" s="20">
        <v>200</v>
      </c>
      <c r="K481" s="46">
        <v>157790</v>
      </c>
      <c r="L481" s="46">
        <v>46100</v>
      </c>
      <c r="M481" s="239">
        <f t="shared" si="38"/>
        <v>29.216046644274034</v>
      </c>
      <c r="N481" s="79"/>
    </row>
    <row r="482" spans="1:14" ht="66" customHeight="1" x14ac:dyDescent="0.25">
      <c r="A482" s="1"/>
      <c r="B482" s="64"/>
      <c r="C482" s="64"/>
      <c r="D482" s="64"/>
      <c r="E482" s="64"/>
      <c r="F482" s="65"/>
      <c r="G482" s="30" t="s">
        <v>4</v>
      </c>
      <c r="H482" s="30"/>
      <c r="I482" s="119" t="s">
        <v>0</v>
      </c>
      <c r="J482" s="20">
        <v>600</v>
      </c>
      <c r="K482" s="46">
        <v>60363</v>
      </c>
      <c r="L482" s="46">
        <v>60363</v>
      </c>
      <c r="M482" s="239">
        <f t="shared" si="38"/>
        <v>100</v>
      </c>
      <c r="N482" s="79"/>
    </row>
    <row r="483" spans="1:14" ht="81.75" customHeight="1" x14ac:dyDescent="0.25">
      <c r="A483" s="1"/>
      <c r="B483" s="200"/>
      <c r="C483" s="200"/>
      <c r="D483" s="200"/>
      <c r="E483" s="200"/>
      <c r="F483" s="201"/>
      <c r="G483" s="30" t="s">
        <v>485</v>
      </c>
      <c r="H483" s="30"/>
      <c r="I483" s="19" t="s">
        <v>486</v>
      </c>
      <c r="J483" s="20"/>
      <c r="K483" s="46">
        <f>SUM(K484)</f>
        <v>445114</v>
      </c>
      <c r="L483" s="46">
        <f>SUM(L484)</f>
        <v>72849</v>
      </c>
      <c r="M483" s="239">
        <f t="shared" si="38"/>
        <v>16.366369065003571</v>
      </c>
      <c r="N483" s="79"/>
    </row>
    <row r="484" spans="1:14" ht="66" customHeight="1" x14ac:dyDescent="0.25">
      <c r="A484" s="1"/>
      <c r="B484" s="200"/>
      <c r="C484" s="200"/>
      <c r="D484" s="200"/>
      <c r="E484" s="200"/>
      <c r="F484" s="201"/>
      <c r="G484" s="30" t="s">
        <v>4</v>
      </c>
      <c r="H484" s="30"/>
      <c r="I484" s="19" t="s">
        <v>0</v>
      </c>
      <c r="J484" s="20">
        <v>600</v>
      </c>
      <c r="K484" s="46">
        <v>445114</v>
      </c>
      <c r="L484" s="46">
        <v>72849</v>
      </c>
      <c r="M484" s="237">
        <f t="shared" si="38"/>
        <v>16.366369065003571</v>
      </c>
      <c r="N484" s="79"/>
    </row>
    <row r="485" spans="1:14" ht="66.75" customHeight="1" x14ac:dyDescent="0.25">
      <c r="A485" s="1"/>
      <c r="B485" s="258" t="s">
        <v>14</v>
      </c>
      <c r="C485" s="258"/>
      <c r="D485" s="258"/>
      <c r="E485" s="258"/>
      <c r="F485" s="259"/>
      <c r="G485" s="36" t="s">
        <v>258</v>
      </c>
      <c r="H485" s="36"/>
      <c r="I485" s="205" t="s">
        <v>257</v>
      </c>
      <c r="J485" s="43" t="s">
        <v>0</v>
      </c>
      <c r="K485" s="49">
        <f>SUM(K486+K489)</f>
        <v>80000</v>
      </c>
      <c r="L485" s="49">
        <f>SUM(L486+L489)</f>
        <v>61000</v>
      </c>
      <c r="M485" s="239">
        <f t="shared" si="38"/>
        <v>76.25</v>
      </c>
      <c r="N485" s="78"/>
    </row>
    <row r="486" spans="1:14" ht="49.5" customHeight="1" x14ac:dyDescent="0.25">
      <c r="A486" s="1"/>
      <c r="B486" s="64"/>
      <c r="C486" s="64"/>
      <c r="D486" s="64"/>
      <c r="E486" s="64"/>
      <c r="F486" s="65"/>
      <c r="G486" s="112" t="s">
        <v>469</v>
      </c>
      <c r="H486" s="36"/>
      <c r="I486" s="205" t="s">
        <v>470</v>
      </c>
      <c r="J486" s="59"/>
      <c r="K486" s="49">
        <f>SUM(K487)</f>
        <v>60000</v>
      </c>
      <c r="L486" s="49">
        <f>SUM(L487)</f>
        <v>45000</v>
      </c>
      <c r="M486" s="239">
        <f t="shared" si="38"/>
        <v>75</v>
      </c>
      <c r="N486" s="78"/>
    </row>
    <row r="487" spans="1:14" ht="86.25" customHeight="1" x14ac:dyDescent="0.25">
      <c r="A487" s="1"/>
      <c r="B487" s="64"/>
      <c r="C487" s="64"/>
      <c r="D487" s="64"/>
      <c r="E487" s="64"/>
      <c r="F487" s="65"/>
      <c r="G487" s="28" t="s">
        <v>70</v>
      </c>
      <c r="H487" s="29"/>
      <c r="I487" s="206" t="s">
        <v>419</v>
      </c>
      <c r="J487" s="59"/>
      <c r="K487" s="46">
        <f>SUM(K488)</f>
        <v>60000</v>
      </c>
      <c r="L487" s="46">
        <f>SUM(L488)</f>
        <v>45000</v>
      </c>
      <c r="M487" s="239">
        <f t="shared" si="38"/>
        <v>75</v>
      </c>
      <c r="N487" s="79"/>
    </row>
    <row r="488" spans="1:14" ht="69.75" customHeight="1" x14ac:dyDescent="0.25">
      <c r="A488" s="1"/>
      <c r="B488" s="64"/>
      <c r="C488" s="64"/>
      <c r="D488" s="64"/>
      <c r="E488" s="64"/>
      <c r="F488" s="65"/>
      <c r="G488" s="31" t="s">
        <v>4</v>
      </c>
      <c r="H488" s="30"/>
      <c r="I488" s="206"/>
      <c r="J488" s="42">
        <v>600</v>
      </c>
      <c r="K488" s="49">
        <v>60000</v>
      </c>
      <c r="L488" s="49">
        <v>45000</v>
      </c>
      <c r="M488" s="238">
        <f t="shared" si="38"/>
        <v>75</v>
      </c>
      <c r="N488" s="79"/>
    </row>
    <row r="489" spans="1:14" ht="111.75" customHeight="1" x14ac:dyDescent="0.25">
      <c r="A489" s="1"/>
      <c r="B489" s="196"/>
      <c r="C489" s="196"/>
      <c r="D489" s="196"/>
      <c r="E489" s="196"/>
      <c r="F489" s="197"/>
      <c r="G489" s="36" t="s">
        <v>260</v>
      </c>
      <c r="H489" s="30"/>
      <c r="I489" s="207" t="s">
        <v>259</v>
      </c>
      <c r="J489" s="59"/>
      <c r="K489" s="49">
        <f>SUM(K490)</f>
        <v>20000</v>
      </c>
      <c r="L489" s="49">
        <f>SUM(L490)</f>
        <v>16000</v>
      </c>
      <c r="M489" s="239">
        <f t="shared" si="38"/>
        <v>80</v>
      </c>
      <c r="N489" s="79"/>
    </row>
    <row r="490" spans="1:14" ht="81.75" customHeight="1" x14ac:dyDescent="0.25">
      <c r="A490" s="1"/>
      <c r="B490" s="196"/>
      <c r="C490" s="196"/>
      <c r="D490" s="196"/>
      <c r="E490" s="196"/>
      <c r="F490" s="197"/>
      <c r="G490" s="29" t="s">
        <v>70</v>
      </c>
      <c r="H490" s="30"/>
      <c r="I490" s="206" t="s">
        <v>419</v>
      </c>
      <c r="J490" s="20"/>
      <c r="K490" s="46">
        <f>SUM(K491)</f>
        <v>20000</v>
      </c>
      <c r="L490" s="46">
        <f>SUM(L491)</f>
        <v>16000</v>
      </c>
      <c r="M490" s="239">
        <f t="shared" si="38"/>
        <v>80</v>
      </c>
      <c r="N490" s="79"/>
    </row>
    <row r="491" spans="1:14" ht="66.75" customHeight="1" x14ac:dyDescent="0.25">
      <c r="A491" s="1"/>
      <c r="B491" s="196"/>
      <c r="C491" s="196"/>
      <c r="D491" s="196"/>
      <c r="E491" s="196"/>
      <c r="F491" s="197"/>
      <c r="G491" s="31" t="s">
        <v>4</v>
      </c>
      <c r="H491" s="208"/>
      <c r="I491" s="119" t="s">
        <v>0</v>
      </c>
      <c r="J491" s="20">
        <v>600</v>
      </c>
      <c r="K491" s="46">
        <v>20000</v>
      </c>
      <c r="L491" s="46">
        <v>16000</v>
      </c>
      <c r="M491" s="239">
        <f t="shared" si="38"/>
        <v>80</v>
      </c>
      <c r="N491" s="79"/>
    </row>
    <row r="492" spans="1:14" ht="65.25" customHeight="1" x14ac:dyDescent="0.25">
      <c r="A492" s="1"/>
      <c r="B492" s="105"/>
      <c r="C492" s="105"/>
      <c r="D492" s="105"/>
      <c r="E492" s="105"/>
      <c r="F492" s="106"/>
      <c r="G492" s="54" t="s">
        <v>71</v>
      </c>
      <c r="H492" s="84"/>
      <c r="I492" s="44" t="s">
        <v>261</v>
      </c>
      <c r="J492" s="48"/>
      <c r="K492" s="51">
        <f t="shared" ref="K492:L492" si="39">SUM(K493)</f>
        <v>450000</v>
      </c>
      <c r="L492" s="51">
        <f t="shared" si="39"/>
        <v>415033</v>
      </c>
      <c r="M492" s="237">
        <f t="shared" si="38"/>
        <v>92.22955555555555</v>
      </c>
      <c r="N492" s="79"/>
    </row>
    <row r="493" spans="1:14" ht="80.25" customHeight="1" x14ac:dyDescent="0.25">
      <c r="A493" s="1"/>
      <c r="B493" s="105"/>
      <c r="C493" s="105"/>
      <c r="D493" s="105"/>
      <c r="E493" s="105"/>
      <c r="F493" s="106"/>
      <c r="G493" s="89" t="s">
        <v>109</v>
      </c>
      <c r="H493" s="36"/>
      <c r="I493" s="124" t="s">
        <v>262</v>
      </c>
      <c r="J493" s="43" t="s">
        <v>0</v>
      </c>
      <c r="K493" s="45">
        <f t="shared" ref="K493:L495" si="40">SUM(K494)</f>
        <v>450000</v>
      </c>
      <c r="L493" s="45">
        <f t="shared" si="40"/>
        <v>415033</v>
      </c>
      <c r="M493" s="239">
        <f t="shared" si="38"/>
        <v>92.22955555555555</v>
      </c>
      <c r="N493" s="79"/>
    </row>
    <row r="494" spans="1:14" ht="51" customHeight="1" x14ac:dyDescent="0.25">
      <c r="A494" s="1"/>
      <c r="B494" s="105"/>
      <c r="C494" s="105"/>
      <c r="D494" s="105"/>
      <c r="E494" s="105"/>
      <c r="F494" s="106"/>
      <c r="G494" s="36" t="s">
        <v>263</v>
      </c>
      <c r="H494" s="36"/>
      <c r="I494" s="137" t="s">
        <v>264</v>
      </c>
      <c r="J494" s="43"/>
      <c r="K494" s="48">
        <f t="shared" si="40"/>
        <v>450000</v>
      </c>
      <c r="L494" s="48">
        <f t="shared" si="40"/>
        <v>415033</v>
      </c>
      <c r="M494" s="239">
        <f t="shared" si="38"/>
        <v>92.22955555555555</v>
      </c>
      <c r="N494" s="79"/>
    </row>
    <row r="495" spans="1:14" ht="36" customHeight="1" x14ac:dyDescent="0.25">
      <c r="A495" s="1"/>
      <c r="B495" s="105"/>
      <c r="C495" s="105"/>
      <c r="D495" s="105"/>
      <c r="E495" s="105"/>
      <c r="F495" s="106"/>
      <c r="G495" s="28" t="s">
        <v>266</v>
      </c>
      <c r="H495" s="28"/>
      <c r="I495" s="139" t="s">
        <v>265</v>
      </c>
      <c r="J495" s="56"/>
      <c r="K495" s="48">
        <f t="shared" si="40"/>
        <v>450000</v>
      </c>
      <c r="L495" s="48">
        <f t="shared" si="40"/>
        <v>415033</v>
      </c>
      <c r="M495" s="239">
        <f t="shared" si="38"/>
        <v>92.22955555555555</v>
      </c>
      <c r="N495" s="79"/>
    </row>
    <row r="496" spans="1:14" ht="54" customHeight="1" x14ac:dyDescent="0.25">
      <c r="A496" s="1"/>
      <c r="B496" s="105"/>
      <c r="C496" s="105"/>
      <c r="D496" s="105"/>
      <c r="E496" s="105"/>
      <c r="F496" s="106"/>
      <c r="G496" s="30" t="s">
        <v>2</v>
      </c>
      <c r="H496" s="30"/>
      <c r="I496" s="119" t="s">
        <v>0</v>
      </c>
      <c r="J496" s="20">
        <v>200</v>
      </c>
      <c r="K496" s="46">
        <v>450000</v>
      </c>
      <c r="L496" s="46">
        <v>415033</v>
      </c>
      <c r="M496" s="239">
        <f t="shared" si="38"/>
        <v>92.22955555555555</v>
      </c>
      <c r="N496" s="79"/>
    </row>
    <row r="497" spans="1:14" ht="16.5" x14ac:dyDescent="0.25">
      <c r="A497" s="1"/>
      <c r="B497" s="263" t="s">
        <v>13</v>
      </c>
      <c r="C497" s="263"/>
      <c r="D497" s="263"/>
      <c r="E497" s="263"/>
      <c r="F497" s="264"/>
      <c r="G497" s="40" t="s">
        <v>9</v>
      </c>
      <c r="H497" s="40"/>
      <c r="I497" s="142" t="s">
        <v>365</v>
      </c>
      <c r="J497" s="44" t="s">
        <v>0</v>
      </c>
      <c r="K497" s="51">
        <f>SUM(K498)</f>
        <v>2535000</v>
      </c>
      <c r="L497" s="51">
        <f>SUM(L498)</f>
        <v>1771470</v>
      </c>
      <c r="M497" s="237">
        <f t="shared" si="38"/>
        <v>69.880473372781069</v>
      </c>
      <c r="N497" s="77"/>
    </row>
    <row r="498" spans="1:14" ht="16.5" customHeight="1" x14ac:dyDescent="0.25">
      <c r="A498" s="1"/>
      <c r="B498" s="265" t="s">
        <v>12</v>
      </c>
      <c r="C498" s="265"/>
      <c r="D498" s="265"/>
      <c r="E498" s="265"/>
      <c r="F498" s="266"/>
      <c r="G498" s="28" t="s">
        <v>7</v>
      </c>
      <c r="H498" s="28"/>
      <c r="I498" s="114" t="s">
        <v>369</v>
      </c>
      <c r="J498" s="43"/>
      <c r="K498" s="46">
        <f>SUM(K499:K501)</f>
        <v>2535000</v>
      </c>
      <c r="L498" s="46">
        <f>SUM(L499:L501)</f>
        <v>1771470</v>
      </c>
      <c r="M498" s="239">
        <f t="shared" si="38"/>
        <v>69.880473372781069</v>
      </c>
      <c r="N498" s="79"/>
    </row>
    <row r="499" spans="1:14" ht="130.5" customHeight="1" x14ac:dyDescent="0.25">
      <c r="A499" s="1"/>
      <c r="B499" s="98"/>
      <c r="C499" s="98"/>
      <c r="D499" s="98"/>
      <c r="E499" s="98"/>
      <c r="F499" s="99"/>
      <c r="G499" s="29" t="s">
        <v>3</v>
      </c>
      <c r="H499" s="29"/>
      <c r="I499" s="119" t="s">
        <v>0</v>
      </c>
      <c r="J499" s="20">
        <v>100</v>
      </c>
      <c r="K499" s="46">
        <v>2463000</v>
      </c>
      <c r="L499" s="46">
        <v>1735345</v>
      </c>
      <c r="M499" s="239">
        <f t="shared" si="38"/>
        <v>70.456557044254978</v>
      </c>
      <c r="N499" s="79"/>
    </row>
    <row r="500" spans="1:14" ht="48.75" customHeight="1" x14ac:dyDescent="0.25">
      <c r="A500" s="1"/>
      <c r="B500" s="269" t="s">
        <v>11</v>
      </c>
      <c r="C500" s="269"/>
      <c r="D500" s="269"/>
      <c r="E500" s="269"/>
      <c r="F500" s="270"/>
      <c r="G500" s="30" t="s">
        <v>2</v>
      </c>
      <c r="H500" s="30"/>
      <c r="I500" s="119" t="s">
        <v>0</v>
      </c>
      <c r="J500" s="20">
        <v>200</v>
      </c>
      <c r="K500" s="46">
        <v>62000</v>
      </c>
      <c r="L500" s="46">
        <v>31687</v>
      </c>
      <c r="M500" s="239">
        <f t="shared" si="38"/>
        <v>51.108064516129033</v>
      </c>
      <c r="N500" s="79"/>
    </row>
    <row r="501" spans="1:14" ht="31.5" x14ac:dyDescent="0.25">
      <c r="A501" s="1"/>
      <c r="B501" s="271">
        <v>200</v>
      </c>
      <c r="C501" s="271"/>
      <c r="D501" s="271"/>
      <c r="E501" s="271"/>
      <c r="F501" s="267"/>
      <c r="G501" s="31" t="s">
        <v>1</v>
      </c>
      <c r="H501" s="31"/>
      <c r="I501" s="119" t="s">
        <v>0</v>
      </c>
      <c r="J501" s="20">
        <v>800</v>
      </c>
      <c r="K501" s="46">
        <v>10000</v>
      </c>
      <c r="L501" s="46">
        <v>4438</v>
      </c>
      <c r="M501" s="239">
        <f t="shared" si="38"/>
        <v>44.38</v>
      </c>
      <c r="N501" s="79"/>
    </row>
    <row r="502" spans="1:14" ht="32.25" customHeight="1" x14ac:dyDescent="0.25">
      <c r="A502" s="1"/>
      <c r="B502" s="96"/>
      <c r="C502" s="96"/>
      <c r="D502" s="96"/>
      <c r="E502" s="96"/>
      <c r="F502" s="97"/>
      <c r="G502" s="117" t="s">
        <v>96</v>
      </c>
      <c r="H502" s="117"/>
      <c r="I502" s="154" t="s">
        <v>375</v>
      </c>
      <c r="J502" s="44"/>
      <c r="K502" s="51">
        <f>SUM(K505+K507+K509+K503)</f>
        <v>13633127</v>
      </c>
      <c r="L502" s="51">
        <f>SUM(L505+L507+L509+L503)</f>
        <v>7634450</v>
      </c>
      <c r="M502" s="237">
        <f t="shared" si="38"/>
        <v>55.999258277282976</v>
      </c>
      <c r="N502" s="79"/>
    </row>
    <row r="503" spans="1:14" ht="63.75" customHeight="1" x14ac:dyDescent="0.25">
      <c r="A503" s="1"/>
      <c r="B503" s="227"/>
      <c r="C503" s="227"/>
      <c r="D503" s="227"/>
      <c r="E503" s="227"/>
      <c r="F503" s="228"/>
      <c r="G503" s="30" t="s">
        <v>518</v>
      </c>
      <c r="H503" s="232"/>
      <c r="I503" s="19" t="s">
        <v>519</v>
      </c>
      <c r="J503" s="20"/>
      <c r="K503" s="46">
        <f>SUM(K504)</f>
        <v>2347022</v>
      </c>
      <c r="L503" s="46">
        <f>SUM(L504)</f>
        <v>2347022</v>
      </c>
      <c r="M503" s="239">
        <f t="shared" si="38"/>
        <v>100</v>
      </c>
      <c r="N503" s="79"/>
    </row>
    <row r="504" spans="1:14" ht="20.25" customHeight="1" x14ac:dyDescent="0.25">
      <c r="A504" s="1"/>
      <c r="B504" s="227"/>
      <c r="C504" s="227"/>
      <c r="D504" s="227"/>
      <c r="E504" s="227"/>
      <c r="F504" s="228"/>
      <c r="G504" s="30" t="s">
        <v>6</v>
      </c>
      <c r="H504" s="232"/>
      <c r="I504" s="19" t="s">
        <v>0</v>
      </c>
      <c r="J504" s="20">
        <v>500</v>
      </c>
      <c r="K504" s="46">
        <v>2347022</v>
      </c>
      <c r="L504" s="46">
        <v>2347022</v>
      </c>
      <c r="M504" s="239">
        <f t="shared" ref="M504:M511" si="41">L504/K504%</f>
        <v>100</v>
      </c>
      <c r="N504" s="79"/>
    </row>
    <row r="505" spans="1:14" ht="36" customHeight="1" x14ac:dyDescent="0.25">
      <c r="A505" s="1"/>
      <c r="B505" s="96"/>
      <c r="C505" s="96"/>
      <c r="D505" s="96"/>
      <c r="E505" s="96"/>
      <c r="F505" s="97"/>
      <c r="G505" s="29" t="s">
        <v>378</v>
      </c>
      <c r="H505" s="29"/>
      <c r="I505" s="119" t="s">
        <v>379</v>
      </c>
      <c r="J505" s="56"/>
      <c r="K505" s="46">
        <f>SUM(K506)</f>
        <v>7355117</v>
      </c>
      <c r="L505" s="46">
        <f>SUM(L506)</f>
        <v>3584031</v>
      </c>
      <c r="M505" s="239">
        <f t="shared" si="41"/>
        <v>48.728402281024216</v>
      </c>
      <c r="N505" s="79"/>
    </row>
    <row r="506" spans="1:14" ht="16.5" x14ac:dyDescent="0.25">
      <c r="A506" s="1"/>
      <c r="B506" s="96"/>
      <c r="C506" s="96"/>
      <c r="D506" s="96"/>
      <c r="E506" s="96"/>
      <c r="F506" s="97"/>
      <c r="G506" s="30" t="s">
        <v>6</v>
      </c>
      <c r="H506" s="30"/>
      <c r="I506" s="119" t="s">
        <v>0</v>
      </c>
      <c r="J506" s="20">
        <v>500</v>
      </c>
      <c r="K506" s="46">
        <v>7355117</v>
      </c>
      <c r="L506" s="46">
        <v>3584031</v>
      </c>
      <c r="M506" s="239">
        <f t="shared" si="41"/>
        <v>48.728402281024216</v>
      </c>
      <c r="N506" s="79"/>
    </row>
    <row r="507" spans="1:14" ht="37.5" customHeight="1" x14ac:dyDescent="0.25">
      <c r="A507" s="1"/>
      <c r="B507" s="64"/>
      <c r="C507" s="64"/>
      <c r="D507" s="64"/>
      <c r="E507" s="64"/>
      <c r="F507" s="65"/>
      <c r="G507" s="30" t="s">
        <v>380</v>
      </c>
      <c r="H507" s="30"/>
      <c r="I507" s="138" t="s">
        <v>383</v>
      </c>
      <c r="J507" s="20"/>
      <c r="K507" s="46">
        <f>SUM(K508)</f>
        <v>1050000</v>
      </c>
      <c r="L507" s="46">
        <f>SUM(L508)</f>
        <v>731011</v>
      </c>
      <c r="M507" s="239">
        <f t="shared" si="41"/>
        <v>69.620095238095232</v>
      </c>
      <c r="N507" s="79"/>
    </row>
    <row r="508" spans="1:14" ht="16.5" x14ac:dyDescent="0.25">
      <c r="A508" s="1"/>
      <c r="B508" s="263" t="s">
        <v>10</v>
      </c>
      <c r="C508" s="263"/>
      <c r="D508" s="263"/>
      <c r="E508" s="263"/>
      <c r="F508" s="264"/>
      <c r="G508" s="30" t="s">
        <v>6</v>
      </c>
      <c r="H508" s="30"/>
      <c r="I508" s="119" t="s">
        <v>0</v>
      </c>
      <c r="J508" s="20">
        <v>500</v>
      </c>
      <c r="K508" s="46">
        <v>1050000</v>
      </c>
      <c r="L508" s="46">
        <v>731011</v>
      </c>
      <c r="M508" s="239">
        <f t="shared" si="41"/>
        <v>69.620095238095232</v>
      </c>
      <c r="N508" s="79"/>
    </row>
    <row r="509" spans="1:14" ht="52.5" customHeight="1" x14ac:dyDescent="0.25">
      <c r="A509" s="211"/>
      <c r="B509" s="198"/>
      <c r="C509" s="198"/>
      <c r="D509" s="198"/>
      <c r="E509" s="198"/>
      <c r="F509" s="199"/>
      <c r="G509" s="29" t="s">
        <v>483</v>
      </c>
      <c r="H509" s="30"/>
      <c r="I509" s="19" t="s">
        <v>484</v>
      </c>
      <c r="J509" s="56"/>
      <c r="K509" s="46">
        <f>SUM(K510)</f>
        <v>2880988</v>
      </c>
      <c r="L509" s="46">
        <f>SUM(L510)</f>
        <v>972386</v>
      </c>
      <c r="M509" s="239">
        <f t="shared" si="41"/>
        <v>33.75182402703517</v>
      </c>
      <c r="N509" s="79"/>
    </row>
    <row r="510" spans="1:14" ht="16.5" x14ac:dyDescent="0.25">
      <c r="A510" s="211"/>
      <c r="B510" s="198"/>
      <c r="C510" s="198"/>
      <c r="D510" s="198"/>
      <c r="E510" s="198"/>
      <c r="F510" s="199"/>
      <c r="G510" s="30" t="s">
        <v>6</v>
      </c>
      <c r="H510" s="30"/>
      <c r="I510" s="19"/>
      <c r="J510" s="56">
        <v>500</v>
      </c>
      <c r="K510" s="48">
        <v>2880988</v>
      </c>
      <c r="L510" s="48">
        <v>972386</v>
      </c>
      <c r="M510" s="239">
        <f t="shared" si="41"/>
        <v>33.75182402703517</v>
      </c>
      <c r="N510" s="79"/>
    </row>
    <row r="511" spans="1:14" ht="16.5" x14ac:dyDescent="0.25">
      <c r="A511" s="6"/>
      <c r="B511" s="7"/>
      <c r="C511" s="7"/>
      <c r="D511" s="7"/>
      <c r="E511" s="7"/>
      <c r="F511" s="8"/>
      <c r="G511" s="40" t="s">
        <v>46</v>
      </c>
      <c r="H511" s="40"/>
      <c r="I511" s="119" t="s">
        <v>0</v>
      </c>
      <c r="J511" s="20"/>
      <c r="K511" s="51">
        <f>SUM(K8+K112+K131+K242+K330+K354+K422)</f>
        <v>1063096883</v>
      </c>
      <c r="L511" s="51">
        <f>SUM(L8+L112+L131+L242+L330+L354+L422)</f>
        <v>810278434</v>
      </c>
      <c r="M511" s="237">
        <f t="shared" si="41"/>
        <v>76.218682131156243</v>
      </c>
      <c r="N511" s="77"/>
    </row>
  </sheetData>
  <mergeCells count="64">
    <mergeCell ref="B508:F508"/>
    <mergeCell ref="B452:F452"/>
    <mergeCell ref="B498:F498"/>
    <mergeCell ref="B457:F457"/>
    <mergeCell ref="B474:F474"/>
    <mergeCell ref="B485:F485"/>
    <mergeCell ref="B456:F456"/>
    <mergeCell ref="B458:F458"/>
    <mergeCell ref="B476:F476"/>
    <mergeCell ref="B501:F501"/>
    <mergeCell ref="B500:F500"/>
    <mergeCell ref="B430:F430"/>
    <mergeCell ref="B440:F440"/>
    <mergeCell ref="B451:F451"/>
    <mergeCell ref="B497:F497"/>
    <mergeCell ref="B383:F383"/>
    <mergeCell ref="B390:F390"/>
    <mergeCell ref="B402:F402"/>
    <mergeCell ref="B407:F407"/>
    <mergeCell ref="B400:F400"/>
    <mergeCell ref="B406:F406"/>
    <mergeCell ref="B386:F386"/>
    <mergeCell ref="B384:F384"/>
    <mergeCell ref="B387:F387"/>
    <mergeCell ref="B427:F427"/>
    <mergeCell ref="B429:F429"/>
    <mergeCell ref="B428:F428"/>
    <mergeCell ref="B425:F425"/>
    <mergeCell ref="B424:F424"/>
    <mergeCell ref="B355:F355"/>
    <mergeCell ref="B370:F370"/>
    <mergeCell ref="B135:F135"/>
    <mergeCell ref="B381:F381"/>
    <mergeCell ref="B147:F147"/>
    <mergeCell ref="B366:F366"/>
    <mergeCell ref="B380:F380"/>
    <mergeCell ref="B378:F378"/>
    <mergeCell ref="B375:F375"/>
    <mergeCell ref="B377:F377"/>
    <mergeCell ref="B356:F356"/>
    <mergeCell ref="B374:F374"/>
    <mergeCell ref="B372:F372"/>
    <mergeCell ref="B368:F368"/>
    <mergeCell ref="B146:F146"/>
    <mergeCell ref="B137:F137"/>
    <mergeCell ref="B148:F148"/>
    <mergeCell ref="B151:F151"/>
    <mergeCell ref="B196:F196"/>
    <mergeCell ref="B373:F373"/>
    <mergeCell ref="B369:F369"/>
    <mergeCell ref="B371:F371"/>
    <mergeCell ref="I1:M1"/>
    <mergeCell ref="I2:M2"/>
    <mergeCell ref="I3:M3"/>
    <mergeCell ref="B5:M5"/>
    <mergeCell ref="B132:F132"/>
    <mergeCell ref="B133:F133"/>
    <mergeCell ref="B150:F150"/>
    <mergeCell ref="B198:F198"/>
    <mergeCell ref="B138:F138"/>
    <mergeCell ref="B140:F140"/>
    <mergeCell ref="B142:F142"/>
    <mergeCell ref="B144:F144"/>
    <mergeCell ref="B145:F1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2016-11-18T09:28:27Z</cp:lastPrinted>
  <dcterms:created xsi:type="dcterms:W3CDTF">2013-10-18T09:34:20Z</dcterms:created>
  <dcterms:modified xsi:type="dcterms:W3CDTF">2016-11-18T09:28:31Z</dcterms:modified>
</cp:coreProperties>
</file>