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№5'!$G$156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№5'!$G$1:$L$425</definedName>
  </definedNames>
  <calcPr calcId="125725"/>
</workbook>
</file>

<file path=xl/calcChain.xml><?xml version="1.0" encoding="utf-8"?>
<calcChain xmlns="http://schemas.openxmlformats.org/spreadsheetml/2006/main">
  <c r="K398" i="2"/>
  <c r="J398"/>
  <c r="L399"/>
  <c r="K367"/>
  <c r="J367"/>
  <c r="L369"/>
  <c r="L344"/>
  <c r="L342"/>
  <c r="L340"/>
  <c r="L338"/>
  <c r="L336"/>
  <c r="L334"/>
  <c r="L333"/>
  <c r="L332"/>
  <c r="K343"/>
  <c r="K341"/>
  <c r="L341" s="1"/>
  <c r="K339"/>
  <c r="K337"/>
  <c r="L337" s="1"/>
  <c r="K335"/>
  <c r="K333"/>
  <c r="K331"/>
  <c r="L331" s="1"/>
  <c r="J331"/>
  <c r="J343"/>
  <c r="J341"/>
  <c r="J339"/>
  <c r="J337"/>
  <c r="J335"/>
  <c r="J333"/>
  <c r="J317"/>
  <c r="J315" s="1"/>
  <c r="J314" s="1"/>
  <c r="L292"/>
  <c r="K291"/>
  <c r="J291"/>
  <c r="K227"/>
  <c r="L228"/>
  <c r="L226"/>
  <c r="K225"/>
  <c r="K98"/>
  <c r="L122"/>
  <c r="J289"/>
  <c r="J288" s="1"/>
  <c r="J294"/>
  <c r="J293" s="1"/>
  <c r="J298"/>
  <c r="J301"/>
  <c r="J300" s="1"/>
  <c r="J306"/>
  <c r="J308"/>
  <c r="J310"/>
  <c r="J312"/>
  <c r="J284"/>
  <c r="J283" s="1"/>
  <c r="J282" s="1"/>
  <c r="J281" s="1"/>
  <c r="J279"/>
  <c r="J278" s="1"/>
  <c r="J277" s="1"/>
  <c r="J275"/>
  <c r="J274" s="1"/>
  <c r="J270"/>
  <c r="J269" s="1"/>
  <c r="J268" s="1"/>
  <c r="J266"/>
  <c r="J263" s="1"/>
  <c r="J264"/>
  <c r="J261"/>
  <c r="J259"/>
  <c r="J252"/>
  <c r="J251" s="1"/>
  <c r="J250" s="1"/>
  <c r="J249" s="1"/>
  <c r="J239"/>
  <c r="J238" s="1"/>
  <c r="J236"/>
  <c r="J234"/>
  <c r="J231"/>
  <c r="J229"/>
  <c r="J227"/>
  <c r="J225"/>
  <c r="J223"/>
  <c r="J221"/>
  <c r="J217"/>
  <c r="J215"/>
  <c r="J211"/>
  <c r="J210" s="1"/>
  <c r="J208"/>
  <c r="J207" s="1"/>
  <c r="J243"/>
  <c r="J242" s="1"/>
  <c r="J241" s="1"/>
  <c r="J244"/>
  <c r="J200"/>
  <c r="J199" s="1"/>
  <c r="J198" s="1"/>
  <c r="J196"/>
  <c r="J195" s="1"/>
  <c r="J193"/>
  <c r="J192" s="1"/>
  <c r="J190"/>
  <c r="J189" s="1"/>
  <c r="J185"/>
  <c r="J184" s="1"/>
  <c r="J183" s="1"/>
  <c r="J181"/>
  <c r="J180" s="1"/>
  <c r="J179" s="1"/>
  <c r="J177"/>
  <c r="J175" s="1"/>
  <c r="J173"/>
  <c r="J172" s="1"/>
  <c r="J170"/>
  <c r="J169" s="1"/>
  <c r="J147"/>
  <c r="J146" s="1"/>
  <c r="J151"/>
  <c r="J153"/>
  <c r="J144"/>
  <c r="J142"/>
  <c r="J139"/>
  <c r="J136"/>
  <c r="J135" s="1"/>
  <c r="J133"/>
  <c r="J131"/>
  <c r="J129"/>
  <c r="J127"/>
  <c r="J124"/>
  <c r="J119"/>
  <c r="J116"/>
  <c r="J113"/>
  <c r="J110"/>
  <c r="J107"/>
  <c r="J104"/>
  <c r="J101"/>
  <c r="J98"/>
  <c r="J95"/>
  <c r="J157"/>
  <c r="J156" s="1"/>
  <c r="J155" s="1"/>
  <c r="J162"/>
  <c r="J161" s="1"/>
  <c r="J165"/>
  <c r="J164" s="1"/>
  <c r="K147"/>
  <c r="K146" s="1"/>
  <c r="L149"/>
  <c r="L398" l="1"/>
  <c r="L339"/>
  <c r="L335"/>
  <c r="L343"/>
  <c r="L225"/>
  <c r="L227"/>
  <c r="J150"/>
  <c r="J330"/>
  <c r="K330"/>
  <c r="J168"/>
  <c r="L291"/>
  <c r="J206"/>
  <c r="J160"/>
  <c r="J138"/>
  <c r="J214"/>
  <c r="J213" s="1"/>
  <c r="J205" s="1"/>
  <c r="J233"/>
  <c r="J258"/>
  <c r="J257" s="1"/>
  <c r="J316"/>
  <c r="J305"/>
  <c r="J304" s="1"/>
  <c r="J297"/>
  <c r="J296" s="1"/>
  <c r="J287"/>
  <c r="J273"/>
  <c r="J94"/>
  <c r="J188"/>
  <c r="J187" s="1"/>
  <c r="J167"/>
  <c r="J176"/>
  <c r="L330" l="1"/>
  <c r="J256"/>
  <c r="J93"/>
  <c r="J92" s="1"/>
  <c r="J286"/>
  <c r="L91" l="1"/>
  <c r="K90"/>
  <c r="J90"/>
  <c r="L46"/>
  <c r="K45"/>
  <c r="J45"/>
  <c r="L44"/>
  <c r="K43"/>
  <c r="J43"/>
  <c r="K247"/>
  <c r="K246" s="1"/>
  <c r="L246" s="1"/>
  <c r="L424"/>
  <c r="L423"/>
  <c r="L421"/>
  <c r="L420"/>
  <c r="L418"/>
  <c r="L417"/>
  <c r="L415"/>
  <c r="L413"/>
  <c r="L411"/>
  <c r="L409"/>
  <c r="L407"/>
  <c r="L406"/>
  <c r="L405"/>
  <c r="L404"/>
  <c r="L402"/>
  <c r="L400"/>
  <c r="L397"/>
  <c r="L396"/>
  <c r="L392"/>
  <c r="L390"/>
  <c r="L386"/>
  <c r="L381"/>
  <c r="L378"/>
  <c r="L376"/>
  <c r="L374"/>
  <c r="L371"/>
  <c r="L368"/>
  <c r="L363"/>
  <c r="L358"/>
  <c r="L355"/>
  <c r="L350"/>
  <c r="L348"/>
  <c r="L329"/>
  <c r="L327"/>
  <c r="L325"/>
  <c r="L323"/>
  <c r="L318"/>
  <c r="L313"/>
  <c r="L311"/>
  <c r="L309"/>
  <c r="L307"/>
  <c r="L303"/>
  <c r="L302"/>
  <c r="L299"/>
  <c r="L295"/>
  <c r="L290"/>
  <c r="L285"/>
  <c r="L280"/>
  <c r="L276"/>
  <c r="L272"/>
  <c r="L271"/>
  <c r="L267"/>
  <c r="L265"/>
  <c r="L262"/>
  <c r="L260"/>
  <c r="L255"/>
  <c r="L254"/>
  <c r="L253"/>
  <c r="L248"/>
  <c r="L247"/>
  <c r="L245"/>
  <c r="L240"/>
  <c r="L237"/>
  <c r="L235"/>
  <c r="L232"/>
  <c r="L230"/>
  <c r="L224"/>
  <c r="L222"/>
  <c r="L220"/>
  <c r="L219"/>
  <c r="L218"/>
  <c r="L216"/>
  <c r="L212"/>
  <c r="L209"/>
  <c r="L204"/>
  <c r="L203"/>
  <c r="L202"/>
  <c r="L201"/>
  <c r="L197"/>
  <c r="L194"/>
  <c r="L191"/>
  <c r="L186"/>
  <c r="L182"/>
  <c r="L178"/>
  <c r="L174"/>
  <c r="L171"/>
  <c r="L166"/>
  <c r="L163"/>
  <c r="L159"/>
  <c r="L158"/>
  <c r="L154"/>
  <c r="L152"/>
  <c r="L148"/>
  <c r="L145"/>
  <c r="L143"/>
  <c r="L141"/>
  <c r="L140"/>
  <c r="L137"/>
  <c r="L134"/>
  <c r="L132"/>
  <c r="L130"/>
  <c r="L128"/>
  <c r="L126"/>
  <c r="L125"/>
  <c r="L123"/>
  <c r="L121"/>
  <c r="L120"/>
  <c r="L118"/>
  <c r="L117"/>
  <c r="L115"/>
  <c r="L114"/>
  <c r="L112"/>
  <c r="L111"/>
  <c r="L109"/>
  <c r="L108"/>
  <c r="L106"/>
  <c r="L105"/>
  <c r="L103"/>
  <c r="L102"/>
  <c r="L100"/>
  <c r="L99"/>
  <c r="L97"/>
  <c r="L96"/>
  <c r="L89"/>
  <c r="L87"/>
  <c r="L84"/>
  <c r="L81"/>
  <c r="L78"/>
  <c r="L76"/>
  <c r="L74"/>
  <c r="L73"/>
  <c r="L71"/>
  <c r="L69"/>
  <c r="L67"/>
  <c r="L64"/>
  <c r="L63"/>
  <c r="L61"/>
  <c r="L60"/>
  <c r="L59"/>
  <c r="L58"/>
  <c r="L56"/>
  <c r="L55"/>
  <c r="L53"/>
  <c r="L50"/>
  <c r="L48"/>
  <c r="L42"/>
  <c r="L40"/>
  <c r="L38"/>
  <c r="L36"/>
  <c r="L34"/>
  <c r="L32"/>
  <c r="L30"/>
  <c r="L28"/>
  <c r="L27"/>
  <c r="L26"/>
  <c r="L25"/>
  <c r="L23"/>
  <c r="L21"/>
  <c r="L19"/>
  <c r="L17"/>
  <c r="L16"/>
  <c r="L14"/>
  <c r="L45" l="1"/>
  <c r="L43"/>
  <c r="L90"/>
  <c r="K422"/>
  <c r="K419"/>
  <c r="K416"/>
  <c r="K414"/>
  <c r="K412"/>
  <c r="K410"/>
  <c r="K408"/>
  <c r="K403"/>
  <c r="K401"/>
  <c r="K395"/>
  <c r="K391"/>
  <c r="K389"/>
  <c r="K385"/>
  <c r="K380"/>
  <c r="K377"/>
  <c r="K375"/>
  <c r="K373"/>
  <c r="K370"/>
  <c r="K362"/>
  <c r="K357"/>
  <c r="K354"/>
  <c r="K349"/>
  <c r="K347"/>
  <c r="K328"/>
  <c r="K326"/>
  <c r="K324"/>
  <c r="K322"/>
  <c r="K317"/>
  <c r="K315" s="1"/>
  <c r="K312"/>
  <c r="K310"/>
  <c r="K308"/>
  <c r="K306"/>
  <c r="K301"/>
  <c r="K298"/>
  <c r="K294"/>
  <c r="K289"/>
  <c r="K288" s="1"/>
  <c r="K284"/>
  <c r="K279"/>
  <c r="K275"/>
  <c r="K270"/>
  <c r="K266"/>
  <c r="K264"/>
  <c r="K261"/>
  <c r="K259"/>
  <c r="K252"/>
  <c r="K244"/>
  <c r="K239"/>
  <c r="K236"/>
  <c r="K234"/>
  <c r="K231"/>
  <c r="K229"/>
  <c r="K223"/>
  <c r="K221"/>
  <c r="K217"/>
  <c r="K215"/>
  <c r="K211"/>
  <c r="K208"/>
  <c r="K200"/>
  <c r="K196"/>
  <c r="K193"/>
  <c r="K190"/>
  <c r="K185"/>
  <c r="K181"/>
  <c r="K177"/>
  <c r="K173"/>
  <c r="K170"/>
  <c r="K165"/>
  <c r="K164" s="1"/>
  <c r="K162"/>
  <c r="K157"/>
  <c r="K153"/>
  <c r="K151"/>
  <c r="K144"/>
  <c r="K142"/>
  <c r="K139"/>
  <c r="K136"/>
  <c r="K133"/>
  <c r="K131"/>
  <c r="K129"/>
  <c r="K127"/>
  <c r="K124"/>
  <c r="K119"/>
  <c r="K116"/>
  <c r="K113"/>
  <c r="K110"/>
  <c r="K107"/>
  <c r="K104"/>
  <c r="K101"/>
  <c r="K95"/>
  <c r="K88"/>
  <c r="K86"/>
  <c r="K83"/>
  <c r="K82" s="1"/>
  <c r="K80"/>
  <c r="K77"/>
  <c r="K75"/>
  <c r="K72"/>
  <c r="K70"/>
  <c r="K68"/>
  <c r="K66"/>
  <c r="K62"/>
  <c r="K57"/>
  <c r="K54"/>
  <c r="K52"/>
  <c r="K49"/>
  <c r="K47"/>
  <c r="K41"/>
  <c r="K39"/>
  <c r="K37"/>
  <c r="K35"/>
  <c r="K33"/>
  <c r="K31"/>
  <c r="K29"/>
  <c r="K24"/>
  <c r="K22"/>
  <c r="K20"/>
  <c r="K18"/>
  <c r="K15"/>
  <c r="K13"/>
  <c r="J422"/>
  <c r="J419"/>
  <c r="J416"/>
  <c r="J414"/>
  <c r="J412"/>
  <c r="J410"/>
  <c r="J408"/>
  <c r="J403"/>
  <c r="J401"/>
  <c r="J395"/>
  <c r="J391"/>
  <c r="J389"/>
  <c r="J385"/>
  <c r="J384" s="1"/>
  <c r="J383" s="1"/>
  <c r="J380"/>
  <c r="J379" s="1"/>
  <c r="J377"/>
  <c r="J375"/>
  <c r="J373"/>
  <c r="J370"/>
  <c r="J362"/>
  <c r="J361" s="1"/>
  <c r="J360" s="1"/>
  <c r="J359" s="1"/>
  <c r="J357"/>
  <c r="J356" s="1"/>
  <c r="J354"/>
  <c r="J353" s="1"/>
  <c r="J352" s="1"/>
  <c r="J349"/>
  <c r="J347"/>
  <c r="J328"/>
  <c r="J326"/>
  <c r="J324"/>
  <c r="J322"/>
  <c r="J88"/>
  <c r="J86"/>
  <c r="J83"/>
  <c r="J82" s="1"/>
  <c r="J80"/>
  <c r="J79" s="1"/>
  <c r="J77"/>
  <c r="J75"/>
  <c r="J72"/>
  <c r="J70"/>
  <c r="J68"/>
  <c r="J66"/>
  <c r="J62"/>
  <c r="J57"/>
  <c r="J54"/>
  <c r="J52"/>
  <c r="J49"/>
  <c r="J47"/>
  <c r="J41"/>
  <c r="J39"/>
  <c r="J37"/>
  <c r="J35"/>
  <c r="J33"/>
  <c r="J31"/>
  <c r="J29"/>
  <c r="J24"/>
  <c r="J22"/>
  <c r="J20"/>
  <c r="J18"/>
  <c r="J15"/>
  <c r="J13"/>
  <c r="K150" l="1"/>
  <c r="K12"/>
  <c r="K214"/>
  <c r="L214" s="1"/>
  <c r="J12"/>
  <c r="J85"/>
  <c r="L181"/>
  <c r="J321"/>
  <c r="J320" s="1"/>
  <c r="J388"/>
  <c r="J387" s="1"/>
  <c r="L101"/>
  <c r="L113"/>
  <c r="L127"/>
  <c r="L324"/>
  <c r="L47"/>
  <c r="L57"/>
  <c r="L70"/>
  <c r="L88"/>
  <c r="L221"/>
  <c r="L231"/>
  <c r="L264"/>
  <c r="J51"/>
  <c r="L98"/>
  <c r="L110"/>
  <c r="L124"/>
  <c r="L133"/>
  <c r="L144"/>
  <c r="L217"/>
  <c r="L229"/>
  <c r="L275"/>
  <c r="L308"/>
  <c r="K316"/>
  <c r="L31"/>
  <c r="L375"/>
  <c r="J394"/>
  <c r="J393" s="1"/>
  <c r="L20"/>
  <c r="L39"/>
  <c r="J346"/>
  <c r="J345" s="1"/>
  <c r="J372"/>
  <c r="L18"/>
  <c r="L29"/>
  <c r="L37"/>
  <c r="L49"/>
  <c r="L62"/>
  <c r="L72"/>
  <c r="K94"/>
  <c r="L104"/>
  <c r="L116"/>
  <c r="L129"/>
  <c r="L211"/>
  <c r="L223"/>
  <c r="L312"/>
  <c r="L322"/>
  <c r="L347"/>
  <c r="K138"/>
  <c r="L139"/>
  <c r="K172"/>
  <c r="L173"/>
  <c r="K195"/>
  <c r="L195" s="1"/>
  <c r="L196"/>
  <c r="K233"/>
  <c r="L234"/>
  <c r="K263"/>
  <c r="L266"/>
  <c r="K346"/>
  <c r="L349"/>
  <c r="K361"/>
  <c r="L362"/>
  <c r="K79"/>
  <c r="L79" s="1"/>
  <c r="L80"/>
  <c r="K135"/>
  <c r="L135" s="1"/>
  <c r="L136"/>
  <c r="K161"/>
  <c r="L162"/>
  <c r="K192"/>
  <c r="L192" s="1"/>
  <c r="L193"/>
  <c r="K243"/>
  <c r="L244"/>
  <c r="L288"/>
  <c r="L289"/>
  <c r="K305"/>
  <c r="L306"/>
  <c r="K314"/>
  <c r="L314" s="1"/>
  <c r="L315"/>
  <c r="K356"/>
  <c r="L357"/>
  <c r="K372"/>
  <c r="L372" s="1"/>
  <c r="L373"/>
  <c r="K384"/>
  <c r="L385"/>
  <c r="K394"/>
  <c r="K85"/>
  <c r="L85" s="1"/>
  <c r="L86"/>
  <c r="K156"/>
  <c r="L157"/>
  <c r="K176"/>
  <c r="L176" s="1"/>
  <c r="L177"/>
  <c r="K189"/>
  <c r="L190"/>
  <c r="K207"/>
  <c r="L208"/>
  <c r="K238"/>
  <c r="L238" s="1"/>
  <c r="L239"/>
  <c r="K283"/>
  <c r="L284"/>
  <c r="K300"/>
  <c r="L301"/>
  <c r="K379"/>
  <c r="L379" s="1"/>
  <c r="L380"/>
  <c r="L13"/>
  <c r="K51"/>
  <c r="L52"/>
  <c r="K65"/>
  <c r="L66"/>
  <c r="K184"/>
  <c r="L185"/>
  <c r="K199"/>
  <c r="L200"/>
  <c r="L215"/>
  <c r="K258"/>
  <c r="L259"/>
  <c r="K269"/>
  <c r="L270"/>
  <c r="K278"/>
  <c r="L279"/>
  <c r="K353"/>
  <c r="L353" s="1"/>
  <c r="L354"/>
  <c r="K366"/>
  <c r="L367"/>
  <c r="L164"/>
  <c r="L412"/>
  <c r="J65"/>
  <c r="J366"/>
  <c r="J365" s="1"/>
  <c r="J364" s="1"/>
  <c r="L170"/>
  <c r="K180"/>
  <c r="K210"/>
  <c r="L210" s="1"/>
  <c r="K274"/>
  <c r="L410"/>
  <c r="L419"/>
  <c r="L15"/>
  <c r="L24"/>
  <c r="L35"/>
  <c r="L54"/>
  <c r="L68"/>
  <c r="L77"/>
  <c r="K169"/>
  <c r="L169" s="1"/>
  <c r="L261"/>
  <c r="K273"/>
  <c r="L273" s="1"/>
  <c r="K321"/>
  <c r="K320" s="1"/>
  <c r="L328"/>
  <c r="L370"/>
  <c r="L395"/>
  <c r="L408"/>
  <c r="L416"/>
  <c r="L22"/>
  <c r="L33"/>
  <c r="L41"/>
  <c r="L75"/>
  <c r="L83"/>
  <c r="L95"/>
  <c r="L107"/>
  <c r="L119"/>
  <c r="L131"/>
  <c r="L142"/>
  <c r="L153"/>
  <c r="L165"/>
  <c r="K175"/>
  <c r="L236"/>
  <c r="L298"/>
  <c r="L310"/>
  <c r="L317"/>
  <c r="L326"/>
  <c r="L377"/>
  <c r="L391"/>
  <c r="L403"/>
  <c r="L414"/>
  <c r="L151"/>
  <c r="K251"/>
  <c r="L252"/>
  <c r="K293"/>
  <c r="L293" s="1"/>
  <c r="L294"/>
  <c r="K388"/>
  <c r="L389"/>
  <c r="L401"/>
  <c r="L422"/>
  <c r="L146"/>
  <c r="L147"/>
  <c r="J351"/>
  <c r="J382"/>
  <c r="L356" l="1"/>
  <c r="K352"/>
  <c r="J319"/>
  <c r="K11"/>
  <c r="J11"/>
  <c r="L316"/>
  <c r="K257"/>
  <c r="L94"/>
  <c r="L274"/>
  <c r="L263"/>
  <c r="L51"/>
  <c r="L366"/>
  <c r="L258"/>
  <c r="L65"/>
  <c r="K365"/>
  <c r="L365" s="1"/>
  <c r="L150"/>
  <c r="J10"/>
  <c r="K268"/>
  <c r="L268" s="1"/>
  <c r="L269"/>
  <c r="K183"/>
  <c r="L183" s="1"/>
  <c r="L184"/>
  <c r="K297"/>
  <c r="L300"/>
  <c r="K188"/>
  <c r="L189"/>
  <c r="K155"/>
  <c r="L155" s="1"/>
  <c r="L156"/>
  <c r="K393"/>
  <c r="L393" s="1"/>
  <c r="L394"/>
  <c r="K360"/>
  <c r="L361"/>
  <c r="K179"/>
  <c r="L179" s="1"/>
  <c r="L180"/>
  <c r="L175"/>
  <c r="K277"/>
  <c r="L277" s="1"/>
  <c r="L278"/>
  <c r="K198"/>
  <c r="L198" s="1"/>
  <c r="L199"/>
  <c r="K282"/>
  <c r="L283"/>
  <c r="K206"/>
  <c r="L206" s="1"/>
  <c r="L207"/>
  <c r="K383"/>
  <c r="L384"/>
  <c r="K304"/>
  <c r="L304" s="1"/>
  <c r="L305"/>
  <c r="K242"/>
  <c r="L243"/>
  <c r="K160"/>
  <c r="L160" s="1"/>
  <c r="L161"/>
  <c r="K345"/>
  <c r="L345" s="1"/>
  <c r="L346"/>
  <c r="K168"/>
  <c r="L168" s="1"/>
  <c r="L172"/>
  <c r="K387"/>
  <c r="L387" s="1"/>
  <c r="L388"/>
  <c r="K250"/>
  <c r="L251"/>
  <c r="L321"/>
  <c r="L138"/>
  <c r="K287"/>
  <c r="K10"/>
  <c r="L82"/>
  <c r="L12"/>
  <c r="L233"/>
  <c r="K213"/>
  <c r="K93"/>
  <c r="L257" l="1"/>
  <c r="J425"/>
  <c r="K364"/>
  <c r="L364" s="1"/>
  <c r="L10"/>
  <c r="L11"/>
  <c r="L93"/>
  <c r="K92"/>
  <c r="K249"/>
  <c r="L249" s="1"/>
  <c r="L250"/>
  <c r="K359"/>
  <c r="L359" s="1"/>
  <c r="L360"/>
  <c r="K296"/>
  <c r="L296" s="1"/>
  <c r="L297"/>
  <c r="K167"/>
  <c r="L167" s="1"/>
  <c r="K256"/>
  <c r="L256" s="1"/>
  <c r="K351"/>
  <c r="L351" s="1"/>
  <c r="L352"/>
  <c r="L287"/>
  <c r="K205"/>
  <c r="L205" s="1"/>
  <c r="L213"/>
  <c r="K319"/>
  <c r="L319" s="1"/>
  <c r="L320"/>
  <c r="K241"/>
  <c r="L241" s="1"/>
  <c r="L242"/>
  <c r="L383"/>
  <c r="K382"/>
  <c r="L382" s="1"/>
  <c r="K281"/>
  <c r="L281" s="1"/>
  <c r="L282"/>
  <c r="K187"/>
  <c r="L187" s="1"/>
  <c r="L188"/>
  <c r="K286" l="1"/>
  <c r="L286" s="1"/>
  <c r="L92"/>
  <c r="K425" l="1"/>
  <c r="L425" s="1"/>
</calcChain>
</file>

<file path=xl/sharedStrings.xml><?xml version="1.0" encoding="utf-8"?>
<sst xmlns="http://schemas.openxmlformats.org/spreadsheetml/2006/main" count="861" uniqueCount="517">
  <si>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</si>
  <si>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</si>
  <si>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</si>
  <si>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</si>
  <si>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</si>
  <si>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</si>
  <si>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</si>
  <si>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</si>
  <si>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</si>
  <si>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</si>
  <si>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</si>
  <si>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</si>
  <si>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</si>
  <si>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</si>
  <si>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</si>
  <si>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</si>
  <si>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</si>
  <si>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</si>
  <si>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</si>
  <si>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</si>
  <si>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</si>
  <si>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</si>
  <si>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</si>
  <si>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</si>
  <si>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</si>
  <si>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</si>
  <si>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</si>
  <si>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</si>
  <si>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</si>
  <si>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</si>
  <si>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</si>
  <si>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</si>
  <si>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</si>
  <si>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</si>
  <si>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</si>
  <si>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</si>
  <si>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</si>
  <si>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</si>
  <si>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</si>
  <si>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</si>
  <si>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</si>
  <si>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</si>
  <si>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</si>
  <si>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</si>
  <si>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</si>
  <si>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</si>
  <si>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</si>
  <si>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</si>
  <si>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</si>
  <si>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</si>
  <si>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</si>
  <si>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</si>
  <si>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</si>
  <si>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</si>
  <si>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</si>
  <si>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</si>
  <si>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</si>
  <si>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</si>
  <si>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</si>
  <si>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</si>
  <si>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</si>
  <si>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</si>
  <si>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</si>
  <si>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</si>
  <si>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</si>
  <si>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</si>
  <si>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</si>
  <si>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</si>
  <si>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</si>
  <si>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</si>
  <si>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</si>
  <si>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</si>
  <si>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</si>
  <si>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</si>
  <si>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</si>
  <si>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</si>
  <si>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</si>
  <si>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</si>
  <si>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</si>
  <si>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</si>
  <si>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</si>
  <si>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</si>
  <si>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</si>
  <si>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</si>
  <si>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</si>
  <si>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</si>
  <si>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</si>
  <si>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</si>
  <si>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</si>
  <si>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</si>
  <si>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</si>
  <si>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</si>
  <si>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</si>
  <si>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</si>
  <si>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</si>
  <si>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</si>
  <si>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</si>
  <si>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</si>
  <si>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</si>
  <si>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</si>
  <si>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</si>
  <si>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</si>
  <si>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</si>
  <si>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</si>
  <si>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</si>
  <si>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</si>
  <si>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</si>
  <si>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</si>
  <si>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</si>
  <si>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</si>
  <si>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</si>
  <si>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</si>
  <si>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</si>
  <si>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</si>
  <si>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</si>
  <si>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</si>
  <si>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</si>
  <si>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</si>
  <si>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</si>
  <si>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</si>
  <si>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</si>
  <si>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</si>
  <si>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</si>
  <si>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</si>
  <si>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</si>
  <si>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</si>
  <si>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</si>
  <si>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</si>
  <si>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</si>
  <si>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</si>
  <si>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</si>
  <si>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</si>
  <si>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</si>
  <si>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</si>
  <si>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</si>
  <si>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</si>
  <si>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</si>
  <si>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</si>
  <si>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</si>
  <si>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</si>
  <si>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</si>
  <si>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</si>
  <si>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</si>
  <si>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</si>
  <si>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</si>
  <si>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</si>
  <si>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</si>
  <si>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</si>
  <si>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</si>
  <si>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</si>
  <si>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</si>
  <si>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</si>
  <si>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</si>
  <si>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</si>
  <si>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</si>
  <si>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</si>
  <si>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</si>
  <si>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</si>
  <si>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</si>
  <si>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</si>
  <si>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</si>
  <si>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</si>
  <si>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</si>
  <si>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</si>
  <si>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</si>
  <si>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</si>
  <si>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</si>
  <si>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</si>
  <si>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</si>
  <si>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</si>
  <si>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</si>
  <si>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</si>
  <si>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</si>
  <si>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</si>
  <si>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</si>
  <si>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</si>
  <si>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</si>
  <si>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</si>
  <si>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</si>
  <si>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</si>
  <si>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</si>
  <si>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</si>
  <si>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</si>
  <si>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</si>
  <si>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</si>
  <si>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</si>
  <si>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</si>
  <si>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</si>
  <si>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</si>
  <si>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</si>
  <si>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</si>
  <si>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</si>
  <si>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</si>
  <si>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</si>
  <si>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</si>
  <si>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</si>
  <si>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</si>
  <si>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</si>
  <si>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</si>
  <si>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</si>
  <si>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</si>
  <si>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</si>
  <si>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</si>
  <si>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</si>
  <si>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</si>
  <si>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</si>
  <si>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</si>
  <si>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</si>
  <si>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</si>
  <si>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</si>
  <si>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</si>
  <si>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</si>
  <si>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</si>
  <si>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</si>
  <si>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</si>
  <si>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</si>
  <si>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</si>
  <si>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</si>
  <si>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</si>
  <si>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</si>
  <si>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</si>
  <si>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</si>
  <si>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</si>
  <si>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</si>
  <si>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</si>
  <si>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</si>
  <si>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</si>
  <si>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</si>
  <si>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</si>
  <si>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</si>
  <si>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</si>
  <si>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</si>
  <si>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</si>
  <si>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</si>
  <si>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</si>
  <si>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</si>
  <si>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</si>
  <si>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</si>
  <si>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</si>
  <si>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</si>
  <si>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</si>
  <si>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</si>
  <si>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</si>
  <si>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</si>
  <si>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</si>
  <si>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</si>
  <si>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</si>
  <si>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</si>
  <si>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</si>
  <si>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</si>
  <si>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</si>
  <si>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</si>
  <si>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</si>
  <si>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</si>
  <si>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</si>
  <si>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</si>
  <si>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</si>
  <si>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</si>
  <si>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</si>
  <si>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</si>
  <si>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</si>
  <si>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</si>
  <si>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</si>
  <si>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</si>
  <si>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</si>
  <si>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</si>
  <si>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</si>
  <si>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</si>
  <si>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</si>
  <si>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</si>
  <si>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</si>
  <si>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</si>
  <si>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</si>
  <si>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</si>
  <si>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</si>
  <si>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</si>
  <si>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</si>
  <si>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</si>
  <si>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</si>
  <si>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</si>
  <si>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</si>
  <si>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</si>
  <si>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</si>
  <si>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</si>
  <si>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</si>
  <si>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</si>
  <si>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</si>
  <si>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</si>
  <si>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</si>
  <si>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</si>
  <si>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</si>
  <si>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</si>
  <si>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</si>
  <si>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</si>
  <si>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</si>
  <si>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</si>
  <si>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</si>
  <si>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</si>
  <si>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</si>
  <si>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</si>
  <si>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</si>
  <si>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</si>
  <si>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</si>
  <si>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</si>
  <si>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</si>
  <si>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</si>
  <si>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</si>
  <si>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</si>
  <si>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</si>
  <si>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</si>
  <si>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</si>
  <si>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</si>
  <si>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</si>
  <si>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</si>
  <si>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</si>
  <si>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</si>
  <si>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</si>
  <si>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</si>
  <si>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</si>
  <si>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</si>
  <si>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</si>
  <si>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</si>
  <si>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</si>
  <si>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</si>
  <si>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</si>
  <si>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</si>
  <si>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</si>
  <si>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</si>
  <si>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</si>
  <si>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</si>
  <si>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</si>
  <si>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</si>
  <si>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</si>
  <si>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</si>
  <si>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</si>
  <si>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</si>
  <si>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</si>
  <si>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</si>
  <si>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</si>
  <si>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</si>
  <si>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</si>
  <si>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</si>
  <si>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</si>
  <si>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</si>
  <si>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</si>
  <si>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</si>
  <si>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</si>
  <si>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</si>
  <si>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</si>
  <si>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</si>
  <si>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</si>
  <si>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</si>
  <si>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</si>
  <si>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</si>
  <si>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</si>
  <si>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</si>
  <si>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</si>
  <si>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</si>
  <si>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</si>
  <si>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</si>
  <si>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</si>
  <si>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</si>
  <si>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</si>
  <si>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</si>
  <si>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</si>
  <si>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</si>
  <si>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</si>
  <si>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</si>
  <si>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</si>
  <si>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</si>
  <si>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</si>
  <si>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</si>
  <si>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</si>
  <si>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</si>
  <si>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</si>
  <si>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</si>
  <si>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</si>
  <si>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</si>
  <si>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</si>
  <si>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</si>
  <si>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</si>
  <si>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</si>
  <si>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</si>
  <si>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</si>
  <si>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</si>
  <si>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</si>
  <si>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</si>
  <si>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</si>
  <si>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</si>
  <si>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</si>
  <si>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</si>
  <si>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</si>
  <si>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</si>
  <si>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</si>
  <si>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</si>
  <si>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</si>
  <si>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</si>
  <si>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</si>
  <si>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</si>
  <si>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</si>
  <si>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</si>
  <si>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</si>
  <si>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</si>
  <si>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</si>
  <si>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</si>
  <si>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</si>
  <si>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</si>
  <si>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</si>
  <si>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</si>
  <si>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</si>
  <si>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</si>
  <si>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</si>
  <si>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</si>
  <si>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</si>
  <si>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</si>
  <si>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</si>
  <si>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</si>
  <si>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</si>
  <si>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</si>
  <si>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</si>
  <si>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</si>
  <si>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</si>
  <si>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</si>
  <si>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</si>
  <si>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</si>
  <si>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</si>
  <si>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</si>
  <si>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</si>
  <si>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</si>
  <si>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</si>
  <si>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</si>
  <si>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</si>
  <si>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</si>
  <si>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</si>
  <si>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</si>
  <si>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</si>
  <si>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</si>
  <si>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</si>
  <si>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</si>
  <si>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</si>
  <si>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</si>
  <si>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</si>
  <si>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</si>
  <si>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</si>
  <si>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</si>
  <si>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</si>
  <si>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</si>
  <si>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</si>
  <si>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</si>
  <si>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</si>
  <si>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</si>
  <si>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</si>
  <si>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</si>
  <si>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</si>
  <si>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</si>
  <si>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</si>
  <si>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</si>
  <si>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</si>
  <si>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</si>
  <si>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</si>
  <si>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</si>
  <si>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</si>
  <si>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</si>
  <si>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</si>
  <si>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</si>
  <si>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</si>
  <si>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</si>
  <si>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</si>
  <si>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</si>
  <si>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</si>
  <si>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</si>
  <si>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</si>
  <si>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</si>
  <si>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</si>
  <si>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</si>
  <si>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</si>
  <si>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</si>
  <si>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</si>
  <si>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</si>
  <si>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</si>
  <si>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</si>
  <si>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</si>
  <si>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</si>
  <si>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</si>
  <si>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</si>
  <si>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</si>
  <si>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</si>
  <si>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</si>
  <si>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Процент исполнения</t>
  </si>
  <si>
    <t>Реализация регионального проекта "Современная школа"</t>
  </si>
  <si>
    <t>Приложение 2</t>
  </si>
  <si>
    <t>Исполнеие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полугодие 2023 года</t>
  </si>
  <si>
    <t xml:space="preserve">                                    от  24. 08.2023     №                     </t>
  </si>
  <si>
    <t>Исполнено за I полугодие 2023  года (руб.)</t>
  </si>
  <si>
    <t>Повышение антитеррористической защищенности объектов образования</t>
  </si>
  <si>
    <t>02.2.01.72060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</si>
  <si>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</si>
  <si>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</si>
  <si>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Региональный проект "Патриотическое воспитание граждан Российской Федерации"</t>
  </si>
  <si>
    <t>02.2.EВ.00000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</si>
  <si>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</si>
  <si>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</si>
  <si>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</si>
  <si>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</si>
  <si>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</si>
  <si>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</si>
  <si>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</si>
  <si>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</si>
  <si>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</si>
  <si>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</si>
  <si>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</si>
  <si>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</si>
  <si>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</si>
  <si>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24.1.02.75620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</si>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</sst>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0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5" fillId="0" borderId="11" xfId="0" applyNumberFormat="1" applyFont="1" applyFill="1" applyBorder="1" applyAlignment="1">
      <alignment horizontal="center"/>
    </xf>
    <xf numFmtId="1" fontId="6" fillId="0" borderId="13" xfId="0" applyNumberFormat="1" applyFont="1" applyFill="1" applyBorder="1" applyAlignment="1">
      <alignment horizontal="center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25"/>
  <sheetViews>
    <sheetView tabSelected="1" topLeftCell="A421" zoomScale="95" zoomScaleNormal="95" zoomScaleSheetLayoutView="100" workbookViewId="0">
      <selection activeCell="P388" sqref="P388:P389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1.5703125" style="2" customWidth="1"/>
    <col min="8" max="8" width="13.85546875" style="2" customWidth="1"/>
    <col min="9" max="9" width="4.85546875" style="2" customWidth="1"/>
    <col min="10" max="10" width="16.5703125" style="2" customWidth="1"/>
    <col min="11" max="11" width="16.28515625" style="2" customWidth="1"/>
    <col min="12" max="12" width="6.7109375" style="2" customWidth="1"/>
    <col min="13" max="237" width="9.140625" style="2" customWidth="1"/>
    <col min="238" max="16384" width="9.140625" style="2"/>
  </cols>
  <sheetData>
    <row r="1" spans="1:12" ht="15.6" customHeight="1">
      <c r="A1" s="1"/>
      <c r="B1" s="1"/>
      <c r="C1" s="1"/>
      <c r="D1" s="1"/>
      <c r="E1" s="1"/>
      <c r="F1" s="1"/>
      <c r="G1" s="1"/>
      <c r="H1" s="242" t="s">
        <v>490</v>
      </c>
      <c r="I1" s="242"/>
      <c r="J1" s="242"/>
      <c r="K1" s="242"/>
      <c r="L1" s="242"/>
    </row>
    <row r="2" spans="1:12" ht="15.6" customHeight="1">
      <c r="A2" s="1"/>
      <c r="B2" s="1"/>
      <c r="C2" s="1"/>
      <c r="D2" s="1"/>
      <c r="E2" s="1"/>
      <c r="F2" s="1"/>
      <c r="G2" s="244" t="s">
        <v>407</v>
      </c>
      <c r="H2" s="244"/>
      <c r="I2" s="244"/>
      <c r="J2" s="244"/>
      <c r="K2" s="244"/>
      <c r="L2" s="244"/>
    </row>
    <row r="3" spans="1:12" ht="15.6" customHeight="1">
      <c r="A3" s="1"/>
      <c r="B3" s="1"/>
      <c r="C3" s="1"/>
      <c r="D3" s="1"/>
      <c r="E3" s="1"/>
      <c r="F3" s="1"/>
      <c r="G3" s="244" t="s">
        <v>408</v>
      </c>
      <c r="H3" s="244"/>
      <c r="I3" s="244"/>
      <c r="J3" s="244"/>
      <c r="K3" s="244"/>
      <c r="L3" s="244"/>
    </row>
    <row r="4" spans="1:12" ht="15.6" customHeight="1">
      <c r="A4" s="1"/>
      <c r="B4" s="1"/>
      <c r="C4" s="1"/>
      <c r="D4" s="1"/>
      <c r="E4" s="1"/>
      <c r="F4" s="1"/>
      <c r="G4" s="193"/>
      <c r="H4" s="244" t="s">
        <v>484</v>
      </c>
      <c r="I4" s="244"/>
      <c r="J4" s="244"/>
      <c r="K4" s="244"/>
      <c r="L4" s="244"/>
    </row>
    <row r="5" spans="1:12" ht="15.6" customHeight="1">
      <c r="A5" s="1"/>
      <c r="B5" s="1"/>
      <c r="C5" s="1"/>
      <c r="D5" s="1"/>
      <c r="E5" s="1"/>
      <c r="F5" s="1"/>
      <c r="G5" s="1"/>
      <c r="H5" s="242" t="s">
        <v>492</v>
      </c>
      <c r="I5" s="242"/>
      <c r="J5" s="242"/>
      <c r="K5" s="242"/>
      <c r="L5" s="242"/>
    </row>
    <row r="6" spans="1:12" ht="14.4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78.75" customHeight="1">
      <c r="A7" s="1"/>
      <c r="B7" s="243" t="s">
        <v>491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2" ht="14.4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70.5" customHeight="1">
      <c r="A9" s="1"/>
      <c r="B9" s="4"/>
      <c r="C9" s="4"/>
      <c r="D9" s="4"/>
      <c r="E9" s="5"/>
      <c r="F9" s="5"/>
      <c r="G9" s="215" t="s">
        <v>47</v>
      </c>
      <c r="H9" s="216" t="s">
        <v>46</v>
      </c>
      <c r="I9" s="215" t="s">
        <v>45</v>
      </c>
      <c r="J9" s="215" t="s">
        <v>415</v>
      </c>
      <c r="K9" s="215" t="s">
        <v>493</v>
      </c>
      <c r="L9" s="215" t="s">
        <v>488</v>
      </c>
    </row>
    <row r="10" spans="1:12" ht="42.75">
      <c r="A10" s="6"/>
      <c r="B10" s="232" t="s">
        <v>44</v>
      </c>
      <c r="C10" s="232"/>
      <c r="D10" s="232"/>
      <c r="E10" s="232"/>
      <c r="F10" s="233"/>
      <c r="G10" s="7" t="s">
        <v>374</v>
      </c>
      <c r="H10" s="8" t="s">
        <v>81</v>
      </c>
      <c r="I10" s="9" t="s">
        <v>0</v>
      </c>
      <c r="J10" s="10">
        <f>SUM(J11)</f>
        <v>781969904.56000006</v>
      </c>
      <c r="K10" s="10">
        <f>SUM(K11)</f>
        <v>430308256.39999998</v>
      </c>
      <c r="L10" s="202">
        <f t="shared" ref="L10:L102" si="0">K10/J10%</f>
        <v>55.028749046566752</v>
      </c>
    </row>
    <row r="11" spans="1:12" ht="45">
      <c r="A11" s="6"/>
      <c r="B11" s="238" t="s">
        <v>43</v>
      </c>
      <c r="C11" s="238"/>
      <c r="D11" s="238"/>
      <c r="E11" s="238"/>
      <c r="F11" s="239"/>
      <c r="G11" s="11" t="s">
        <v>155</v>
      </c>
      <c r="H11" s="12" t="s">
        <v>87</v>
      </c>
      <c r="I11" s="13" t="s">
        <v>0</v>
      </c>
      <c r="J11" s="14">
        <f>SUM(J12+J51+J65+J79+J82+J85+J90)</f>
        <v>781969904.56000006</v>
      </c>
      <c r="K11" s="14">
        <f>SUM(K12+K51+K65+K79+K82+K85+K90)</f>
        <v>430308256.39999998</v>
      </c>
      <c r="L11" s="203">
        <f t="shared" si="0"/>
        <v>55.028749046566752</v>
      </c>
    </row>
    <row r="12" spans="1:12" ht="60">
      <c r="A12" s="6"/>
      <c r="B12" s="15"/>
      <c r="C12" s="15"/>
      <c r="D12" s="15"/>
      <c r="E12" s="15"/>
      <c r="F12" s="16"/>
      <c r="G12" s="11" t="s">
        <v>367</v>
      </c>
      <c r="H12" s="17" t="s">
        <v>88</v>
      </c>
      <c r="I12" s="13"/>
      <c r="J12" s="14">
        <f>SUM(J13+J15+J18+J20+J24+J29+J35+J39+J37+J47+J22+J49+J33+J41+J31+J43+J45)</f>
        <v>731425214.43000007</v>
      </c>
      <c r="K12" s="14">
        <f>SUM(K13+K15+K18+K20+K24+K29+K35+K39+K37+K47+K22+K49+K33+K41+K31+K43)</f>
        <v>411154733.02999997</v>
      </c>
      <c r="L12" s="203">
        <f t="shared" si="0"/>
        <v>56.212819153413108</v>
      </c>
    </row>
    <row r="13" spans="1:12" ht="30">
      <c r="A13" s="6"/>
      <c r="B13" s="240" t="s">
        <v>42</v>
      </c>
      <c r="C13" s="240"/>
      <c r="D13" s="240"/>
      <c r="E13" s="240"/>
      <c r="F13" s="241"/>
      <c r="G13" s="24" t="s">
        <v>50</v>
      </c>
      <c r="H13" s="25" t="s">
        <v>259</v>
      </c>
      <c r="I13" s="26" t="s">
        <v>0</v>
      </c>
      <c r="J13" s="20">
        <f>SUM(J14:J14)</f>
        <v>62608837.259999998</v>
      </c>
      <c r="K13" s="20">
        <f>SUM(K14:K14)</f>
        <v>33037432</v>
      </c>
      <c r="L13" s="204">
        <f t="shared" si="0"/>
        <v>52.768001205330165</v>
      </c>
    </row>
    <row r="14" spans="1:12" ht="45">
      <c r="A14" s="6"/>
      <c r="B14" s="234">
        <v>500</v>
      </c>
      <c r="C14" s="234"/>
      <c r="D14" s="234"/>
      <c r="E14" s="234"/>
      <c r="F14" s="235"/>
      <c r="G14" s="27" t="s">
        <v>4</v>
      </c>
      <c r="H14" s="28" t="s">
        <v>0</v>
      </c>
      <c r="I14" s="26">
        <v>600</v>
      </c>
      <c r="J14" s="20">
        <v>62608837.259999998</v>
      </c>
      <c r="K14" s="20">
        <v>33037432</v>
      </c>
      <c r="L14" s="204">
        <f t="shared" si="0"/>
        <v>52.768001205330165</v>
      </c>
    </row>
    <row r="15" spans="1:12" ht="30">
      <c r="A15" s="6"/>
      <c r="B15" s="236" t="s">
        <v>41</v>
      </c>
      <c r="C15" s="236"/>
      <c r="D15" s="236"/>
      <c r="E15" s="236"/>
      <c r="F15" s="237"/>
      <c r="G15" s="27" t="s">
        <v>51</v>
      </c>
      <c r="H15" s="25" t="s">
        <v>260</v>
      </c>
      <c r="I15" s="26" t="s">
        <v>0</v>
      </c>
      <c r="J15" s="20">
        <f>SUM(J16:J17)</f>
        <v>71622086</v>
      </c>
      <c r="K15" s="20">
        <f>SUM(K16:K17)</f>
        <v>34829103.75</v>
      </c>
      <c r="L15" s="204">
        <f t="shared" si="0"/>
        <v>48.628999370389742</v>
      </c>
    </row>
    <row r="16" spans="1:12" ht="30">
      <c r="A16" s="6"/>
      <c r="B16" s="175"/>
      <c r="C16" s="175"/>
      <c r="D16" s="175"/>
      <c r="E16" s="175"/>
      <c r="F16" s="176"/>
      <c r="G16" s="27" t="s">
        <v>5</v>
      </c>
      <c r="H16" s="32" t="s">
        <v>0</v>
      </c>
      <c r="I16" s="26">
        <v>300</v>
      </c>
      <c r="J16" s="20">
        <v>21000</v>
      </c>
      <c r="K16" s="20">
        <v>16500</v>
      </c>
      <c r="L16" s="204">
        <f t="shared" si="0"/>
        <v>78.571428571428569</v>
      </c>
    </row>
    <row r="17" spans="1:12" ht="45">
      <c r="A17" s="6"/>
      <c r="B17" s="240">
        <v>100</v>
      </c>
      <c r="C17" s="240"/>
      <c r="D17" s="240"/>
      <c r="E17" s="240"/>
      <c r="F17" s="241"/>
      <c r="G17" s="27" t="s">
        <v>4</v>
      </c>
      <c r="H17" s="28" t="s">
        <v>0</v>
      </c>
      <c r="I17" s="26">
        <v>600</v>
      </c>
      <c r="J17" s="20">
        <v>71601086</v>
      </c>
      <c r="K17" s="20">
        <v>34812603.75</v>
      </c>
      <c r="L17" s="204">
        <f t="shared" si="0"/>
        <v>48.620217506198159</v>
      </c>
    </row>
    <row r="18" spans="1:12" ht="30">
      <c r="A18" s="6"/>
      <c r="B18" s="240">
        <v>200</v>
      </c>
      <c r="C18" s="240"/>
      <c r="D18" s="240"/>
      <c r="E18" s="240"/>
      <c r="F18" s="241"/>
      <c r="G18" s="27" t="s">
        <v>52</v>
      </c>
      <c r="H18" s="19" t="s">
        <v>261</v>
      </c>
      <c r="I18" s="26"/>
      <c r="J18" s="20">
        <f>SUM(J19:J19)</f>
        <v>42018073</v>
      </c>
      <c r="K18" s="20">
        <f>SUM(K19:K19)</f>
        <v>15580304.310000001</v>
      </c>
      <c r="L18" s="204">
        <f t="shared" si="0"/>
        <v>37.080006762804189</v>
      </c>
    </row>
    <row r="19" spans="1:12" ht="45">
      <c r="A19" s="6"/>
      <c r="B19" s="240">
        <v>300</v>
      </c>
      <c r="C19" s="240"/>
      <c r="D19" s="240"/>
      <c r="E19" s="240"/>
      <c r="F19" s="241"/>
      <c r="G19" s="27" t="s">
        <v>4</v>
      </c>
      <c r="H19" s="32" t="s">
        <v>0</v>
      </c>
      <c r="I19" s="26">
        <v>600</v>
      </c>
      <c r="J19" s="20">
        <v>42018073</v>
      </c>
      <c r="K19" s="20">
        <v>15580304.310000001</v>
      </c>
      <c r="L19" s="204">
        <f t="shared" si="0"/>
        <v>37.080006762804189</v>
      </c>
    </row>
    <row r="20" spans="1:12" ht="60">
      <c r="A20" s="6"/>
      <c r="B20" s="33"/>
      <c r="C20" s="33"/>
      <c r="D20" s="33"/>
      <c r="E20" s="33"/>
      <c r="F20" s="34"/>
      <c r="G20" s="27" t="s">
        <v>191</v>
      </c>
      <c r="H20" s="32" t="s">
        <v>262</v>
      </c>
      <c r="I20" s="26"/>
      <c r="J20" s="20">
        <f>SUM(J21:J21)</f>
        <v>21851092</v>
      </c>
      <c r="K20" s="20">
        <f>SUM(K21:K21)</f>
        <v>13859711</v>
      </c>
      <c r="L20" s="204">
        <f t="shared" si="0"/>
        <v>63.428001676071837</v>
      </c>
    </row>
    <row r="21" spans="1:12" ht="45">
      <c r="A21" s="6"/>
      <c r="B21" s="33"/>
      <c r="C21" s="33"/>
      <c r="D21" s="33"/>
      <c r="E21" s="33"/>
      <c r="F21" s="34"/>
      <c r="G21" s="27" t="s">
        <v>4</v>
      </c>
      <c r="H21" s="32" t="s">
        <v>0</v>
      </c>
      <c r="I21" s="26">
        <v>600</v>
      </c>
      <c r="J21" s="20">
        <v>21851092</v>
      </c>
      <c r="K21" s="20">
        <v>13859711</v>
      </c>
      <c r="L21" s="204">
        <f t="shared" si="0"/>
        <v>63.428001676071837</v>
      </c>
    </row>
    <row r="22" spans="1:12" ht="45">
      <c r="A22" s="6"/>
      <c r="B22" s="33"/>
      <c r="C22" s="33"/>
      <c r="D22" s="33"/>
      <c r="E22" s="33"/>
      <c r="F22" s="34"/>
      <c r="G22" s="27" t="s">
        <v>205</v>
      </c>
      <c r="H22" s="32" t="s">
        <v>263</v>
      </c>
      <c r="I22" s="26"/>
      <c r="J22" s="20">
        <f>SUM(J23:J23)</f>
        <v>3357000</v>
      </c>
      <c r="K22" s="20">
        <f>SUM(K23:K23)</f>
        <v>1740302.4</v>
      </c>
      <c r="L22" s="204">
        <f t="shared" si="0"/>
        <v>51.84100089365505</v>
      </c>
    </row>
    <row r="23" spans="1:12" ht="45">
      <c r="A23" s="6"/>
      <c r="B23" s="33"/>
      <c r="C23" s="33"/>
      <c r="D23" s="33"/>
      <c r="E23" s="33"/>
      <c r="F23" s="34"/>
      <c r="G23" s="27" t="s">
        <v>4</v>
      </c>
      <c r="H23" s="32" t="s">
        <v>0</v>
      </c>
      <c r="I23" s="26">
        <v>600</v>
      </c>
      <c r="J23" s="20">
        <v>3357000</v>
      </c>
      <c r="K23" s="20">
        <v>1740302.4</v>
      </c>
      <c r="L23" s="204">
        <f t="shared" si="0"/>
        <v>51.84100089365505</v>
      </c>
    </row>
    <row r="24" spans="1:12" ht="30">
      <c r="A24" s="6"/>
      <c r="B24" s="240">
        <v>600</v>
      </c>
      <c r="C24" s="240"/>
      <c r="D24" s="240"/>
      <c r="E24" s="240"/>
      <c r="F24" s="241"/>
      <c r="G24" s="27" t="s">
        <v>55</v>
      </c>
      <c r="H24" s="35" t="s">
        <v>264</v>
      </c>
      <c r="I24" s="26"/>
      <c r="J24" s="20">
        <f>SUM(J25:J28)</f>
        <v>19583544.170000002</v>
      </c>
      <c r="K24" s="20">
        <f>SUM(K25:K28)</f>
        <v>10271848.57</v>
      </c>
      <c r="L24" s="204">
        <f t="shared" si="0"/>
        <v>52.45142799910257</v>
      </c>
    </row>
    <row r="25" spans="1:12" ht="90">
      <c r="A25" s="6"/>
      <c r="B25" s="234">
        <v>800</v>
      </c>
      <c r="C25" s="234"/>
      <c r="D25" s="234"/>
      <c r="E25" s="234"/>
      <c r="F25" s="235"/>
      <c r="G25" s="27" t="s">
        <v>3</v>
      </c>
      <c r="H25" s="31" t="s">
        <v>0</v>
      </c>
      <c r="I25" s="26">
        <v>100</v>
      </c>
      <c r="J25" s="20">
        <v>14040542.17</v>
      </c>
      <c r="K25" s="20">
        <v>6616728.3600000003</v>
      </c>
      <c r="L25" s="204">
        <f t="shared" si="0"/>
        <v>47.125875054438872</v>
      </c>
    </row>
    <row r="26" spans="1:12" ht="30">
      <c r="A26" s="6"/>
      <c r="B26" s="240">
        <v>200</v>
      </c>
      <c r="C26" s="240"/>
      <c r="D26" s="240"/>
      <c r="E26" s="240"/>
      <c r="F26" s="241"/>
      <c r="G26" s="27" t="s">
        <v>2</v>
      </c>
      <c r="H26" s="31" t="s">
        <v>0</v>
      </c>
      <c r="I26" s="26">
        <v>200</v>
      </c>
      <c r="J26" s="20">
        <v>1508002</v>
      </c>
      <c r="K26" s="20">
        <v>1090605.21</v>
      </c>
      <c r="L26" s="204">
        <f t="shared" si="0"/>
        <v>72.321204481161161</v>
      </c>
    </row>
    <row r="27" spans="1:12" ht="45">
      <c r="A27" s="6"/>
      <c r="B27" s="234">
        <v>800</v>
      </c>
      <c r="C27" s="234"/>
      <c r="D27" s="234"/>
      <c r="E27" s="234"/>
      <c r="F27" s="235"/>
      <c r="G27" s="27" t="s">
        <v>4</v>
      </c>
      <c r="H27" s="31" t="s">
        <v>0</v>
      </c>
      <c r="I27" s="26">
        <v>600</v>
      </c>
      <c r="J27" s="20">
        <v>3990000</v>
      </c>
      <c r="K27" s="20">
        <v>2553000</v>
      </c>
      <c r="L27" s="204">
        <f t="shared" si="0"/>
        <v>63.984962406015036</v>
      </c>
    </row>
    <row r="28" spans="1:12" ht="15">
      <c r="A28" s="6"/>
      <c r="B28" s="36"/>
      <c r="C28" s="37"/>
      <c r="D28" s="37"/>
      <c r="E28" s="37"/>
      <c r="F28" s="37"/>
      <c r="G28" s="27" t="s">
        <v>1</v>
      </c>
      <c r="H28" s="31" t="s">
        <v>0</v>
      </c>
      <c r="I28" s="26">
        <v>800</v>
      </c>
      <c r="J28" s="20">
        <v>45000</v>
      </c>
      <c r="K28" s="20">
        <v>11515</v>
      </c>
      <c r="L28" s="204">
        <f t="shared" si="0"/>
        <v>25.588888888888889</v>
      </c>
    </row>
    <row r="29" spans="1:12" ht="15">
      <c r="A29" s="6"/>
      <c r="B29" s="235" t="s">
        <v>40</v>
      </c>
      <c r="C29" s="245"/>
      <c r="D29" s="245"/>
      <c r="E29" s="245"/>
      <c r="F29" s="245"/>
      <c r="G29" s="24" t="s">
        <v>53</v>
      </c>
      <c r="H29" s="38" t="s">
        <v>265</v>
      </c>
      <c r="I29" s="26" t="s">
        <v>0</v>
      </c>
      <c r="J29" s="20">
        <f>SUM(J30)</f>
        <v>138000</v>
      </c>
      <c r="K29" s="20">
        <f>SUM(K30)</f>
        <v>69000</v>
      </c>
      <c r="L29" s="204">
        <f t="shared" si="0"/>
        <v>50</v>
      </c>
    </row>
    <row r="30" spans="1:12" ht="30">
      <c r="A30" s="6"/>
      <c r="B30" s="240">
        <v>300</v>
      </c>
      <c r="C30" s="240"/>
      <c r="D30" s="240"/>
      <c r="E30" s="240"/>
      <c r="F30" s="241"/>
      <c r="G30" s="27" t="s">
        <v>5</v>
      </c>
      <c r="H30" s="32" t="s">
        <v>0</v>
      </c>
      <c r="I30" s="26">
        <v>300</v>
      </c>
      <c r="J30" s="20">
        <v>138000</v>
      </c>
      <c r="K30" s="20">
        <v>69000</v>
      </c>
      <c r="L30" s="204">
        <f t="shared" si="0"/>
        <v>50</v>
      </c>
    </row>
    <row r="31" spans="1:12" ht="60">
      <c r="A31" s="6"/>
      <c r="B31" s="190"/>
      <c r="C31" s="190"/>
      <c r="D31" s="190"/>
      <c r="E31" s="190"/>
      <c r="F31" s="191"/>
      <c r="G31" s="27" t="s">
        <v>482</v>
      </c>
      <c r="H31" s="32" t="s">
        <v>483</v>
      </c>
      <c r="I31" s="26"/>
      <c r="J31" s="20">
        <f>SUM(J32)</f>
        <v>772328</v>
      </c>
      <c r="K31" s="20">
        <f>SUM(K32)</f>
        <v>0</v>
      </c>
      <c r="L31" s="204">
        <f t="shared" si="0"/>
        <v>0</v>
      </c>
    </row>
    <row r="32" spans="1:12" ht="45">
      <c r="A32" s="6"/>
      <c r="B32" s="190"/>
      <c r="C32" s="190"/>
      <c r="D32" s="190"/>
      <c r="E32" s="190"/>
      <c r="F32" s="191"/>
      <c r="G32" s="27" t="s">
        <v>4</v>
      </c>
      <c r="H32" s="31" t="s">
        <v>0</v>
      </c>
      <c r="I32" s="26">
        <v>600</v>
      </c>
      <c r="J32" s="20">
        <v>772328</v>
      </c>
      <c r="K32" s="20">
        <v>0</v>
      </c>
      <c r="L32" s="204">
        <f t="shared" si="0"/>
        <v>0</v>
      </c>
    </row>
    <row r="33" spans="1:12" ht="135">
      <c r="A33" s="6"/>
      <c r="B33" s="33"/>
      <c r="C33" s="33"/>
      <c r="D33" s="33"/>
      <c r="E33" s="33"/>
      <c r="F33" s="34"/>
      <c r="G33" s="27" t="s">
        <v>438</v>
      </c>
      <c r="H33" s="32" t="s">
        <v>266</v>
      </c>
      <c r="I33" s="26"/>
      <c r="J33" s="20">
        <f>SUM(J34)</f>
        <v>14217840</v>
      </c>
      <c r="K33" s="20">
        <f>SUM(K34)</f>
        <v>9661040</v>
      </c>
      <c r="L33" s="204">
        <f t="shared" si="0"/>
        <v>67.950124632152281</v>
      </c>
    </row>
    <row r="34" spans="1:12" ht="45">
      <c r="A34" s="6"/>
      <c r="B34" s="33"/>
      <c r="C34" s="33"/>
      <c r="D34" s="33"/>
      <c r="E34" s="33"/>
      <c r="F34" s="34"/>
      <c r="G34" s="27" t="s">
        <v>4</v>
      </c>
      <c r="H34" s="31" t="s">
        <v>0</v>
      </c>
      <c r="I34" s="26">
        <v>600</v>
      </c>
      <c r="J34" s="20">
        <v>14217840</v>
      </c>
      <c r="K34" s="20">
        <v>9661040</v>
      </c>
      <c r="L34" s="204">
        <f t="shared" si="0"/>
        <v>67.950124632152281</v>
      </c>
    </row>
    <row r="35" spans="1:12" ht="60">
      <c r="A35" s="6"/>
      <c r="B35" s="33"/>
      <c r="C35" s="33"/>
      <c r="D35" s="33"/>
      <c r="E35" s="33"/>
      <c r="F35" s="34"/>
      <c r="G35" s="27" t="s">
        <v>439</v>
      </c>
      <c r="H35" s="19" t="s">
        <v>267</v>
      </c>
      <c r="I35" s="26" t="s">
        <v>0</v>
      </c>
      <c r="J35" s="20">
        <f>SUM(J36)</f>
        <v>26647338</v>
      </c>
      <c r="K35" s="20">
        <f>SUM(K36)</f>
        <v>13081463</v>
      </c>
      <c r="L35" s="204">
        <f t="shared" si="0"/>
        <v>49.091068683858779</v>
      </c>
    </row>
    <row r="36" spans="1:12" ht="45">
      <c r="A36" s="6"/>
      <c r="B36" s="33"/>
      <c r="C36" s="33"/>
      <c r="D36" s="33"/>
      <c r="E36" s="33"/>
      <c r="F36" s="34"/>
      <c r="G36" s="39" t="s">
        <v>4</v>
      </c>
      <c r="H36" s="40" t="s">
        <v>0</v>
      </c>
      <c r="I36" s="26">
        <v>600</v>
      </c>
      <c r="J36" s="20">
        <v>26647338</v>
      </c>
      <c r="K36" s="20">
        <v>13081463</v>
      </c>
      <c r="L36" s="204">
        <f t="shared" si="0"/>
        <v>49.091068683858779</v>
      </c>
    </row>
    <row r="37" spans="1:12" ht="45">
      <c r="A37" s="6"/>
      <c r="B37" s="33"/>
      <c r="C37" s="33"/>
      <c r="D37" s="33"/>
      <c r="E37" s="33"/>
      <c r="F37" s="34"/>
      <c r="G37" s="27" t="s">
        <v>441</v>
      </c>
      <c r="H37" s="19" t="s">
        <v>268</v>
      </c>
      <c r="I37" s="26" t="s">
        <v>0</v>
      </c>
      <c r="J37" s="20">
        <f>SUM(J38)</f>
        <v>15649564</v>
      </c>
      <c r="K37" s="20">
        <f>SUM(K38)</f>
        <v>7807900</v>
      </c>
      <c r="L37" s="204">
        <f t="shared" si="0"/>
        <v>49.892124790185846</v>
      </c>
    </row>
    <row r="38" spans="1:12" ht="45">
      <c r="A38" s="6"/>
      <c r="B38" s="33"/>
      <c r="C38" s="33"/>
      <c r="D38" s="33"/>
      <c r="E38" s="33"/>
      <c r="F38" s="34"/>
      <c r="G38" s="27" t="s">
        <v>4</v>
      </c>
      <c r="H38" s="31"/>
      <c r="I38" s="26">
        <v>600</v>
      </c>
      <c r="J38" s="20">
        <v>15649564</v>
      </c>
      <c r="K38" s="20">
        <v>7807900</v>
      </c>
      <c r="L38" s="204">
        <f t="shared" si="0"/>
        <v>49.892124790185846</v>
      </c>
    </row>
    <row r="39" spans="1:12" ht="15">
      <c r="A39" s="6"/>
      <c r="B39" s="171"/>
      <c r="C39" s="171"/>
      <c r="D39" s="171"/>
      <c r="E39" s="171"/>
      <c r="F39" s="172"/>
      <c r="G39" s="27" t="s">
        <v>443</v>
      </c>
      <c r="H39" s="19" t="s">
        <v>431</v>
      </c>
      <c r="I39" s="26" t="s">
        <v>0</v>
      </c>
      <c r="J39" s="20">
        <f>SUM(J40)</f>
        <v>417759824</v>
      </c>
      <c r="K39" s="20">
        <f>SUM(K40)</f>
        <v>257239400</v>
      </c>
      <c r="L39" s="205">
        <f t="shared" si="0"/>
        <v>61.575906830140752</v>
      </c>
    </row>
    <row r="40" spans="1:12" ht="45">
      <c r="A40" s="6"/>
      <c r="B40" s="171"/>
      <c r="C40" s="171"/>
      <c r="D40" s="171"/>
      <c r="E40" s="171"/>
      <c r="F40" s="172"/>
      <c r="G40" s="27" t="s">
        <v>4</v>
      </c>
      <c r="H40" s="41" t="s">
        <v>0</v>
      </c>
      <c r="I40" s="26">
        <v>600</v>
      </c>
      <c r="J40" s="20">
        <v>417759824</v>
      </c>
      <c r="K40" s="20">
        <v>257239400</v>
      </c>
      <c r="L40" s="204">
        <f t="shared" si="0"/>
        <v>61.575906830140752</v>
      </c>
    </row>
    <row r="41" spans="1:12" ht="60">
      <c r="A41" s="6"/>
      <c r="B41" s="171"/>
      <c r="C41" s="171"/>
      <c r="D41" s="171"/>
      <c r="E41" s="171"/>
      <c r="F41" s="172"/>
      <c r="G41" s="27" t="s">
        <v>436</v>
      </c>
      <c r="H41" s="31" t="s">
        <v>437</v>
      </c>
      <c r="I41" s="26"/>
      <c r="J41" s="20">
        <f>SUM(J42)</f>
        <v>1040318</v>
      </c>
      <c r="K41" s="20">
        <f>SUM(K42)</f>
        <v>490000</v>
      </c>
      <c r="L41" s="204">
        <f t="shared" si="0"/>
        <v>47.100982584171376</v>
      </c>
    </row>
    <row r="42" spans="1:12" ht="45">
      <c r="A42" s="6"/>
      <c r="B42" s="171"/>
      <c r="C42" s="171"/>
      <c r="D42" s="171"/>
      <c r="E42" s="171"/>
      <c r="F42" s="172"/>
      <c r="G42" s="27" t="s">
        <v>4</v>
      </c>
      <c r="H42" s="31"/>
      <c r="I42" s="26">
        <v>600</v>
      </c>
      <c r="J42" s="20">
        <v>1040318</v>
      </c>
      <c r="K42" s="20">
        <v>490000</v>
      </c>
      <c r="L42" s="204">
        <f t="shared" si="0"/>
        <v>47.100982584171376</v>
      </c>
    </row>
    <row r="43" spans="1:12" ht="33.75" customHeight="1">
      <c r="A43" s="6"/>
      <c r="B43" s="217"/>
      <c r="C43" s="217"/>
      <c r="D43" s="217"/>
      <c r="E43" s="217"/>
      <c r="F43" s="218"/>
      <c r="G43" s="27" t="s">
        <v>494</v>
      </c>
      <c r="H43" s="31" t="s">
        <v>495</v>
      </c>
      <c r="I43" s="26"/>
      <c r="J43" s="20">
        <f>SUM(J44)</f>
        <v>6727152</v>
      </c>
      <c r="K43" s="20">
        <f>SUM(K44)</f>
        <v>0</v>
      </c>
      <c r="L43" s="204">
        <f t="shared" ref="L43:L44" si="1">K43/J43%</f>
        <v>0</v>
      </c>
    </row>
    <row r="44" spans="1:12" ht="45">
      <c r="A44" s="6"/>
      <c r="B44" s="217"/>
      <c r="C44" s="217"/>
      <c r="D44" s="217"/>
      <c r="E44" s="217"/>
      <c r="F44" s="218"/>
      <c r="G44" s="27" t="s">
        <v>4</v>
      </c>
      <c r="H44" s="31"/>
      <c r="I44" s="26">
        <v>600</v>
      </c>
      <c r="J44" s="20">
        <v>6727152</v>
      </c>
      <c r="K44" s="20">
        <v>0</v>
      </c>
      <c r="L44" s="204">
        <f t="shared" si="1"/>
        <v>0</v>
      </c>
    </row>
    <row r="45" spans="1:12" ht="64.5" customHeight="1">
      <c r="A45" s="6"/>
      <c r="B45" s="223"/>
      <c r="C45" s="223"/>
      <c r="D45" s="223"/>
      <c r="E45" s="223"/>
      <c r="F45" s="224"/>
      <c r="G45" s="27" t="s">
        <v>496</v>
      </c>
      <c r="H45" s="31" t="s">
        <v>497</v>
      </c>
      <c r="I45" s="26"/>
      <c r="J45" s="20">
        <f>SUM(J46)</f>
        <v>2838000</v>
      </c>
      <c r="K45" s="20">
        <f>SUM(K46)</f>
        <v>0</v>
      </c>
      <c r="L45" s="204">
        <f t="shared" ref="L45:L46" si="2">K45/J45%</f>
        <v>0</v>
      </c>
    </row>
    <row r="46" spans="1:12" ht="45">
      <c r="A46" s="6"/>
      <c r="B46" s="223"/>
      <c r="C46" s="223"/>
      <c r="D46" s="223"/>
      <c r="E46" s="223"/>
      <c r="F46" s="224"/>
      <c r="G46" s="27" t="s">
        <v>4</v>
      </c>
      <c r="H46" s="31"/>
      <c r="I46" s="26">
        <v>600</v>
      </c>
      <c r="J46" s="20">
        <v>2838000</v>
      </c>
      <c r="K46" s="20">
        <v>0</v>
      </c>
      <c r="L46" s="204">
        <f t="shared" si="2"/>
        <v>0</v>
      </c>
    </row>
    <row r="47" spans="1:12" ht="60">
      <c r="A47" s="6"/>
      <c r="B47" s="33"/>
      <c r="C47" s="33"/>
      <c r="D47" s="33"/>
      <c r="E47" s="33"/>
      <c r="F47" s="34"/>
      <c r="G47" s="27" t="s">
        <v>191</v>
      </c>
      <c r="H47" s="31" t="s">
        <v>269</v>
      </c>
      <c r="I47" s="26"/>
      <c r="J47" s="20">
        <f>SUM(J48)</f>
        <v>10762478</v>
      </c>
      <c r="K47" s="20">
        <f>SUM(K48)</f>
        <v>5848478</v>
      </c>
      <c r="L47" s="204">
        <f t="shared" si="0"/>
        <v>54.341370082243145</v>
      </c>
    </row>
    <row r="48" spans="1:12" ht="45">
      <c r="A48" s="6"/>
      <c r="B48" s="33"/>
      <c r="C48" s="33"/>
      <c r="D48" s="33"/>
      <c r="E48" s="33"/>
      <c r="F48" s="34"/>
      <c r="G48" s="27" t="s">
        <v>4</v>
      </c>
      <c r="H48" s="31" t="s">
        <v>0</v>
      </c>
      <c r="I48" s="26">
        <v>600</v>
      </c>
      <c r="J48" s="20">
        <v>10762478</v>
      </c>
      <c r="K48" s="20">
        <v>5848478</v>
      </c>
      <c r="L48" s="205">
        <f t="shared" si="0"/>
        <v>54.341370082243145</v>
      </c>
    </row>
    <row r="49" spans="1:12" ht="75">
      <c r="A49" s="6"/>
      <c r="B49" s="33"/>
      <c r="C49" s="33"/>
      <c r="D49" s="33"/>
      <c r="E49" s="33"/>
      <c r="F49" s="34"/>
      <c r="G49" s="27" t="s">
        <v>235</v>
      </c>
      <c r="H49" s="31" t="s">
        <v>270</v>
      </c>
      <c r="I49" s="26"/>
      <c r="J49" s="20">
        <f>SUM(J50)</f>
        <v>13831740</v>
      </c>
      <c r="K49" s="20">
        <f>SUM(K50)</f>
        <v>7638750</v>
      </c>
      <c r="L49" s="204">
        <f t="shared" si="0"/>
        <v>55.226240516377551</v>
      </c>
    </row>
    <row r="50" spans="1:12" ht="45">
      <c r="A50" s="6"/>
      <c r="B50" s="33"/>
      <c r="C50" s="33"/>
      <c r="D50" s="33"/>
      <c r="E50" s="33"/>
      <c r="F50" s="34"/>
      <c r="G50" s="27" t="s">
        <v>4</v>
      </c>
      <c r="H50" s="31" t="s">
        <v>0</v>
      </c>
      <c r="I50" s="26">
        <v>600</v>
      </c>
      <c r="J50" s="20">
        <v>13831740</v>
      </c>
      <c r="K50" s="20">
        <v>7638750</v>
      </c>
      <c r="L50" s="205">
        <f t="shared" si="0"/>
        <v>55.226240516377551</v>
      </c>
    </row>
    <row r="51" spans="1:12" ht="30">
      <c r="A51" s="6"/>
      <c r="B51" s="33"/>
      <c r="C51" s="33"/>
      <c r="D51" s="33"/>
      <c r="E51" s="33"/>
      <c r="F51" s="34"/>
      <c r="G51" s="180" t="s">
        <v>82</v>
      </c>
      <c r="H51" s="229" t="s">
        <v>172</v>
      </c>
      <c r="I51" s="26"/>
      <c r="J51" s="43">
        <f>SUM(J52+J54+J57+J62)</f>
        <v>34557734</v>
      </c>
      <c r="K51" s="43">
        <f>SUM(K52+K54+K57+K62)</f>
        <v>15079592.630000001</v>
      </c>
      <c r="L51" s="203">
        <f t="shared" si="0"/>
        <v>43.635941610060428</v>
      </c>
    </row>
    <row r="52" spans="1:12" ht="90">
      <c r="A52" s="6"/>
      <c r="B52" s="33"/>
      <c r="C52" s="33"/>
      <c r="D52" s="33"/>
      <c r="E52" s="33"/>
      <c r="F52" s="34"/>
      <c r="G52" s="230" t="s">
        <v>177</v>
      </c>
      <c r="H52" s="133" t="s">
        <v>271</v>
      </c>
      <c r="I52" s="26"/>
      <c r="J52" s="20">
        <f>SUM(J53)</f>
        <v>6664469</v>
      </c>
      <c r="K52" s="20">
        <f>SUM(K53)</f>
        <v>2186655</v>
      </c>
      <c r="L52" s="204">
        <f t="shared" si="0"/>
        <v>32.810641027814818</v>
      </c>
    </row>
    <row r="53" spans="1:12" ht="45">
      <c r="A53" s="6"/>
      <c r="B53" s="33"/>
      <c r="C53" s="33"/>
      <c r="D53" s="33"/>
      <c r="E53" s="33"/>
      <c r="F53" s="34"/>
      <c r="G53" s="27" t="s">
        <v>4</v>
      </c>
      <c r="H53" s="28" t="s">
        <v>0</v>
      </c>
      <c r="I53" s="26">
        <v>600</v>
      </c>
      <c r="J53" s="20">
        <v>6664469</v>
      </c>
      <c r="K53" s="20">
        <v>2186655</v>
      </c>
      <c r="L53" s="204">
        <f t="shared" si="0"/>
        <v>32.810641027814818</v>
      </c>
    </row>
    <row r="54" spans="1:12" ht="60">
      <c r="A54" s="6"/>
      <c r="B54" s="33"/>
      <c r="C54" s="33"/>
      <c r="D54" s="33"/>
      <c r="E54" s="33"/>
      <c r="F54" s="34"/>
      <c r="G54" s="44" t="s">
        <v>83</v>
      </c>
      <c r="H54" s="19" t="s">
        <v>272</v>
      </c>
      <c r="I54" s="26"/>
      <c r="J54" s="20">
        <f>SUM(J55:J56)</f>
        <v>23298299</v>
      </c>
      <c r="K54" s="20">
        <f>SUM(K55:K56)</f>
        <v>10656858.41</v>
      </c>
      <c r="L54" s="205">
        <f t="shared" si="0"/>
        <v>45.740929026621217</v>
      </c>
    </row>
    <row r="55" spans="1:12" ht="30">
      <c r="A55" s="6"/>
      <c r="B55" s="33"/>
      <c r="C55" s="33"/>
      <c r="D55" s="33"/>
      <c r="E55" s="33"/>
      <c r="F55" s="34"/>
      <c r="G55" s="27" t="s">
        <v>2</v>
      </c>
      <c r="H55" s="31" t="s">
        <v>0</v>
      </c>
      <c r="I55" s="26">
        <v>200</v>
      </c>
      <c r="J55" s="20">
        <v>113958</v>
      </c>
      <c r="K55" s="20">
        <v>45904.02</v>
      </c>
      <c r="L55" s="204">
        <f t="shared" si="0"/>
        <v>40.281524772284527</v>
      </c>
    </row>
    <row r="56" spans="1:12" ht="30">
      <c r="A56" s="6"/>
      <c r="B56" s="33"/>
      <c r="C56" s="33"/>
      <c r="D56" s="33"/>
      <c r="E56" s="33"/>
      <c r="F56" s="34"/>
      <c r="G56" s="45" t="s">
        <v>5</v>
      </c>
      <c r="H56" s="41"/>
      <c r="I56" s="26">
        <v>300</v>
      </c>
      <c r="J56" s="20">
        <v>23184341</v>
      </c>
      <c r="K56" s="20">
        <v>10610954.390000001</v>
      </c>
      <c r="L56" s="204">
        <f t="shared" si="0"/>
        <v>45.767763638397142</v>
      </c>
    </row>
    <row r="57" spans="1:12" ht="30">
      <c r="A57" s="6"/>
      <c r="B57" s="33"/>
      <c r="C57" s="33"/>
      <c r="D57" s="33"/>
      <c r="E57" s="33"/>
      <c r="F57" s="34"/>
      <c r="G57" s="27" t="s">
        <v>440</v>
      </c>
      <c r="H57" s="19" t="s">
        <v>273</v>
      </c>
      <c r="I57" s="26"/>
      <c r="J57" s="20">
        <f>SUM(J58:J61)</f>
        <v>2129360</v>
      </c>
      <c r="K57" s="20">
        <f>SUM(K58:K61)</f>
        <v>1121444.5900000001</v>
      </c>
      <c r="L57" s="204">
        <f t="shared" si="0"/>
        <v>52.665805218469409</v>
      </c>
    </row>
    <row r="58" spans="1:12" ht="90">
      <c r="A58" s="6"/>
      <c r="B58" s="33"/>
      <c r="C58" s="33"/>
      <c r="D58" s="33"/>
      <c r="E58" s="33"/>
      <c r="F58" s="34"/>
      <c r="G58" s="27" t="s">
        <v>3</v>
      </c>
      <c r="H58" s="31" t="s">
        <v>0</v>
      </c>
      <c r="I58" s="26">
        <v>100</v>
      </c>
      <c r="J58" s="20">
        <v>143000</v>
      </c>
      <c r="K58" s="20">
        <v>7842</v>
      </c>
      <c r="L58" s="204">
        <f t="shared" si="0"/>
        <v>5.4839160839160837</v>
      </c>
    </row>
    <row r="59" spans="1:12" ht="30">
      <c r="A59" s="6"/>
      <c r="B59" s="33"/>
      <c r="C59" s="33"/>
      <c r="D59" s="33"/>
      <c r="E59" s="33"/>
      <c r="F59" s="34"/>
      <c r="G59" s="27" t="s">
        <v>2</v>
      </c>
      <c r="H59" s="31" t="s">
        <v>0</v>
      </c>
      <c r="I59" s="26">
        <v>200</v>
      </c>
      <c r="J59" s="20">
        <v>27120</v>
      </c>
      <c r="K59" s="20">
        <v>27052.68</v>
      </c>
      <c r="L59" s="204">
        <f t="shared" si="0"/>
        <v>99.751769911504425</v>
      </c>
    </row>
    <row r="60" spans="1:12" ht="30">
      <c r="A60" s="6"/>
      <c r="B60" s="33"/>
      <c r="C60" s="33"/>
      <c r="D60" s="33"/>
      <c r="E60" s="33"/>
      <c r="F60" s="34"/>
      <c r="G60" s="27" t="s">
        <v>5</v>
      </c>
      <c r="H60" s="31"/>
      <c r="I60" s="26">
        <v>300</v>
      </c>
      <c r="J60" s="20">
        <v>1334494</v>
      </c>
      <c r="K60" s="20">
        <v>743854.91</v>
      </c>
      <c r="L60" s="204">
        <f t="shared" si="0"/>
        <v>55.740596061128791</v>
      </c>
    </row>
    <row r="61" spans="1:12" ht="45">
      <c r="A61" s="6"/>
      <c r="B61" s="33"/>
      <c r="C61" s="33"/>
      <c r="D61" s="33"/>
      <c r="E61" s="33"/>
      <c r="F61" s="34"/>
      <c r="G61" s="27" t="s">
        <v>4</v>
      </c>
      <c r="H61" s="31" t="s">
        <v>0</v>
      </c>
      <c r="I61" s="26">
        <v>600</v>
      </c>
      <c r="J61" s="20">
        <v>624746</v>
      </c>
      <c r="K61" s="20">
        <v>342695</v>
      </c>
      <c r="L61" s="204">
        <f t="shared" si="0"/>
        <v>54.85349245933547</v>
      </c>
    </row>
    <row r="62" spans="1:12" ht="30">
      <c r="A62" s="6"/>
      <c r="B62" s="33"/>
      <c r="C62" s="33"/>
      <c r="D62" s="33"/>
      <c r="E62" s="33"/>
      <c r="F62" s="34"/>
      <c r="G62" s="44" t="s">
        <v>442</v>
      </c>
      <c r="H62" s="19" t="s">
        <v>274</v>
      </c>
      <c r="I62" s="26" t="s">
        <v>0</v>
      </c>
      <c r="J62" s="20">
        <f>SUM(J63:J64)</f>
        <v>2465606</v>
      </c>
      <c r="K62" s="20">
        <f>SUM(K63:K64)</f>
        <v>1114634.6300000001</v>
      </c>
      <c r="L62" s="204">
        <f t="shared" si="0"/>
        <v>45.207329557114967</v>
      </c>
    </row>
    <row r="63" spans="1:12" ht="90">
      <c r="A63" s="6"/>
      <c r="B63" s="33"/>
      <c r="C63" s="33"/>
      <c r="D63" s="33"/>
      <c r="E63" s="33"/>
      <c r="F63" s="34"/>
      <c r="G63" s="27" t="s">
        <v>3</v>
      </c>
      <c r="H63" s="31" t="s">
        <v>0</v>
      </c>
      <c r="I63" s="26">
        <v>100</v>
      </c>
      <c r="J63" s="20">
        <v>2281106</v>
      </c>
      <c r="K63" s="20">
        <v>1063984.03</v>
      </c>
      <c r="L63" s="204">
        <f t="shared" si="0"/>
        <v>46.643340116592562</v>
      </c>
    </row>
    <row r="64" spans="1:12" ht="30">
      <c r="A64" s="6"/>
      <c r="B64" s="33"/>
      <c r="C64" s="33"/>
      <c r="D64" s="33"/>
      <c r="E64" s="33"/>
      <c r="F64" s="34"/>
      <c r="G64" s="27" t="s">
        <v>2</v>
      </c>
      <c r="H64" s="31"/>
      <c r="I64" s="26">
        <v>200</v>
      </c>
      <c r="J64" s="20">
        <v>184500</v>
      </c>
      <c r="K64" s="20">
        <v>50650.6</v>
      </c>
      <c r="L64" s="204">
        <f t="shared" si="0"/>
        <v>27.452899728997288</v>
      </c>
    </row>
    <row r="65" spans="1:12" ht="15">
      <c r="A65" s="6"/>
      <c r="B65" s="33"/>
      <c r="C65" s="33"/>
      <c r="D65" s="33"/>
      <c r="E65" s="33"/>
      <c r="F65" s="34"/>
      <c r="G65" s="27" t="s">
        <v>183</v>
      </c>
      <c r="H65" s="17" t="s">
        <v>275</v>
      </c>
      <c r="I65" s="26"/>
      <c r="J65" s="43">
        <f>SUM(J66+J68+J70+J72+J75+J77)</f>
        <v>6600500</v>
      </c>
      <c r="K65" s="43">
        <f>SUM(K66+K68+K70+K72+K75+K77)</f>
        <v>4073930.74</v>
      </c>
      <c r="L65" s="206">
        <f t="shared" si="0"/>
        <v>61.721547458525876</v>
      </c>
    </row>
    <row r="66" spans="1:12" ht="60">
      <c r="A66" s="6"/>
      <c r="B66" s="33"/>
      <c r="C66" s="33"/>
      <c r="D66" s="33"/>
      <c r="E66" s="33"/>
      <c r="F66" s="34"/>
      <c r="G66" s="27" t="s">
        <v>193</v>
      </c>
      <c r="H66" s="31" t="s">
        <v>276</v>
      </c>
      <c r="I66" s="26"/>
      <c r="J66" s="20">
        <f>SUM(J67)</f>
        <v>70700</v>
      </c>
      <c r="K66" s="20">
        <f>SUM(K67)</f>
        <v>70275.600000000006</v>
      </c>
      <c r="L66" s="203">
        <f t="shared" si="0"/>
        <v>99.399717114568602</v>
      </c>
    </row>
    <row r="67" spans="1:12" ht="45">
      <c r="A67" s="6"/>
      <c r="B67" s="33"/>
      <c r="C67" s="33"/>
      <c r="D67" s="33"/>
      <c r="E67" s="33"/>
      <c r="F67" s="34"/>
      <c r="G67" s="27" t="s">
        <v>4</v>
      </c>
      <c r="H67" s="41" t="s">
        <v>0</v>
      </c>
      <c r="I67" s="26">
        <v>600</v>
      </c>
      <c r="J67" s="20">
        <v>70700</v>
      </c>
      <c r="K67" s="20">
        <v>70275.600000000006</v>
      </c>
      <c r="L67" s="205">
        <f t="shared" si="0"/>
        <v>99.399717114568602</v>
      </c>
    </row>
    <row r="68" spans="1:12" ht="45">
      <c r="A68" s="6"/>
      <c r="B68" s="33"/>
      <c r="C68" s="33"/>
      <c r="D68" s="33"/>
      <c r="E68" s="33"/>
      <c r="F68" s="34"/>
      <c r="G68" s="24" t="s">
        <v>185</v>
      </c>
      <c r="H68" s="19" t="s">
        <v>277</v>
      </c>
      <c r="I68" s="26"/>
      <c r="J68" s="20">
        <f>SUM(J69)</f>
        <v>2029300</v>
      </c>
      <c r="K68" s="20">
        <f>SUM(K69)</f>
        <v>1441074.6</v>
      </c>
      <c r="L68" s="204">
        <f t="shared" si="0"/>
        <v>71.013383925491553</v>
      </c>
    </row>
    <row r="69" spans="1:12" ht="45">
      <c r="A69" s="6"/>
      <c r="B69" s="33"/>
      <c r="C69" s="33"/>
      <c r="D69" s="33"/>
      <c r="E69" s="33"/>
      <c r="F69" s="34"/>
      <c r="G69" s="27" t="s">
        <v>4</v>
      </c>
      <c r="H69" s="46"/>
      <c r="I69" s="26">
        <v>600</v>
      </c>
      <c r="J69" s="20">
        <v>2029300</v>
      </c>
      <c r="K69" s="20">
        <v>1441074.6</v>
      </c>
      <c r="L69" s="204">
        <f t="shared" si="0"/>
        <v>71.013383925491553</v>
      </c>
    </row>
    <row r="70" spans="1:12" ht="60">
      <c r="A70" s="6"/>
      <c r="B70" s="33"/>
      <c r="C70" s="33"/>
      <c r="D70" s="33"/>
      <c r="E70" s="33"/>
      <c r="F70" s="34"/>
      <c r="G70" s="27" t="s">
        <v>84</v>
      </c>
      <c r="H70" s="35" t="s">
        <v>278</v>
      </c>
      <c r="I70" s="26"/>
      <c r="J70" s="20">
        <f>SUM(J71)</f>
        <v>636304</v>
      </c>
      <c r="K70" s="20">
        <f>SUM(K71)</f>
        <v>632480.4</v>
      </c>
      <c r="L70" s="204">
        <f t="shared" si="0"/>
        <v>99.399092257788737</v>
      </c>
    </row>
    <row r="71" spans="1:12" ht="45">
      <c r="A71" s="6"/>
      <c r="B71" s="33"/>
      <c r="C71" s="33"/>
      <c r="D71" s="33"/>
      <c r="E71" s="33"/>
      <c r="F71" s="34"/>
      <c r="G71" s="27" t="s">
        <v>4</v>
      </c>
      <c r="H71" s="41" t="s">
        <v>0</v>
      </c>
      <c r="I71" s="26">
        <v>600</v>
      </c>
      <c r="J71" s="20">
        <v>636304</v>
      </c>
      <c r="K71" s="20">
        <v>632480.4</v>
      </c>
      <c r="L71" s="204">
        <f t="shared" si="0"/>
        <v>99.399092257788737</v>
      </c>
    </row>
    <row r="72" spans="1:12" ht="90">
      <c r="A72" s="6"/>
      <c r="B72" s="33"/>
      <c r="C72" s="33"/>
      <c r="D72" s="33"/>
      <c r="E72" s="33"/>
      <c r="F72" s="34"/>
      <c r="G72" s="47" t="s">
        <v>85</v>
      </c>
      <c r="H72" s="48" t="s">
        <v>279</v>
      </c>
      <c r="I72" s="26"/>
      <c r="J72" s="20">
        <f>SUM(J73:J74)</f>
        <v>3677868</v>
      </c>
      <c r="K72" s="20">
        <f>SUM(K73:K74)</f>
        <v>1930100.1400000001</v>
      </c>
      <c r="L72" s="204">
        <f t="shared" si="0"/>
        <v>52.47877683484019</v>
      </c>
    </row>
    <row r="73" spans="1:12" ht="30">
      <c r="A73" s="6"/>
      <c r="B73" s="33"/>
      <c r="C73" s="33"/>
      <c r="D73" s="33"/>
      <c r="E73" s="33"/>
      <c r="F73" s="34"/>
      <c r="G73" s="27" t="s">
        <v>5</v>
      </c>
      <c r="H73" s="41" t="s">
        <v>0</v>
      </c>
      <c r="I73" s="26">
        <v>300</v>
      </c>
      <c r="J73" s="20">
        <v>989520</v>
      </c>
      <c r="K73" s="20">
        <v>479021.14</v>
      </c>
      <c r="L73" s="204">
        <f t="shared" si="0"/>
        <v>48.409444983426305</v>
      </c>
    </row>
    <row r="74" spans="1:12" ht="45">
      <c r="A74" s="6"/>
      <c r="B74" s="33"/>
      <c r="C74" s="33"/>
      <c r="D74" s="33"/>
      <c r="E74" s="33"/>
      <c r="F74" s="34"/>
      <c r="G74" s="27" t="s">
        <v>4</v>
      </c>
      <c r="H74" s="41" t="s">
        <v>0</v>
      </c>
      <c r="I74" s="26">
        <v>600</v>
      </c>
      <c r="J74" s="23">
        <v>2688348</v>
      </c>
      <c r="K74" s="23">
        <v>1451079</v>
      </c>
      <c r="L74" s="204">
        <f t="shared" si="0"/>
        <v>53.976605707296827</v>
      </c>
    </row>
    <row r="75" spans="1:12" ht="45">
      <c r="A75" s="6"/>
      <c r="B75" s="33"/>
      <c r="C75" s="33"/>
      <c r="D75" s="33"/>
      <c r="E75" s="33"/>
      <c r="F75" s="34"/>
      <c r="G75" s="44" t="s">
        <v>86</v>
      </c>
      <c r="H75" s="49" t="s">
        <v>280</v>
      </c>
      <c r="I75" s="26"/>
      <c r="J75" s="23">
        <f>SUM(J76)</f>
        <v>175681</v>
      </c>
      <c r="K75" s="23">
        <f>SUM(K76)</f>
        <v>0</v>
      </c>
      <c r="L75" s="204">
        <f t="shared" si="0"/>
        <v>0</v>
      </c>
    </row>
    <row r="76" spans="1:12" ht="30">
      <c r="A76" s="6"/>
      <c r="B76" s="33"/>
      <c r="C76" s="33"/>
      <c r="D76" s="33"/>
      <c r="E76" s="33"/>
      <c r="F76" s="34"/>
      <c r="G76" s="27" t="s">
        <v>5</v>
      </c>
      <c r="H76" s="31" t="s">
        <v>0</v>
      </c>
      <c r="I76" s="26">
        <v>300</v>
      </c>
      <c r="J76" s="20">
        <v>175681</v>
      </c>
      <c r="K76" s="20">
        <v>0</v>
      </c>
      <c r="L76" s="204">
        <f t="shared" si="0"/>
        <v>0</v>
      </c>
    </row>
    <row r="77" spans="1:12" ht="45">
      <c r="A77" s="6"/>
      <c r="B77" s="33"/>
      <c r="C77" s="33"/>
      <c r="D77" s="33"/>
      <c r="E77" s="33"/>
      <c r="F77" s="34"/>
      <c r="G77" s="50" t="s">
        <v>428</v>
      </c>
      <c r="H77" s="41" t="s">
        <v>281</v>
      </c>
      <c r="I77" s="51" t="s">
        <v>0</v>
      </c>
      <c r="J77" s="23">
        <f>SUM(J78)</f>
        <v>10647</v>
      </c>
      <c r="K77" s="23">
        <f>SUM(K78)</f>
        <v>0</v>
      </c>
      <c r="L77" s="204">
        <f t="shared" si="0"/>
        <v>0</v>
      </c>
    </row>
    <row r="78" spans="1:12" ht="30">
      <c r="A78" s="6"/>
      <c r="B78" s="33"/>
      <c r="C78" s="33"/>
      <c r="D78" s="33"/>
      <c r="E78" s="33"/>
      <c r="F78" s="34"/>
      <c r="G78" s="21" t="s">
        <v>5</v>
      </c>
      <c r="H78" s="28" t="s">
        <v>0</v>
      </c>
      <c r="I78" s="26">
        <v>300</v>
      </c>
      <c r="J78" s="23">
        <v>10647</v>
      </c>
      <c r="K78" s="23">
        <v>0</v>
      </c>
      <c r="L78" s="208">
        <f t="shared" si="0"/>
        <v>0</v>
      </c>
    </row>
    <row r="79" spans="1:12" ht="60">
      <c r="A79" s="6"/>
      <c r="B79" s="33"/>
      <c r="C79" s="33"/>
      <c r="D79" s="33"/>
      <c r="E79" s="33"/>
      <c r="F79" s="34"/>
      <c r="G79" s="52" t="s">
        <v>184</v>
      </c>
      <c r="H79" s="17" t="s">
        <v>282</v>
      </c>
      <c r="I79" s="26"/>
      <c r="J79" s="14">
        <f>SUM(J80)</f>
        <v>6236806.1299999999</v>
      </c>
      <c r="K79" s="14">
        <f>SUM(K80)</f>
        <v>0</v>
      </c>
      <c r="L79" s="203">
        <f t="shared" si="0"/>
        <v>0</v>
      </c>
    </row>
    <row r="80" spans="1:12" ht="15">
      <c r="A80" s="6"/>
      <c r="B80" s="234">
        <v>600</v>
      </c>
      <c r="C80" s="234"/>
      <c r="D80" s="234"/>
      <c r="E80" s="234"/>
      <c r="F80" s="235"/>
      <c r="G80" s="24" t="s">
        <v>54</v>
      </c>
      <c r="H80" s="19" t="s">
        <v>283</v>
      </c>
      <c r="I80" s="26"/>
      <c r="J80" s="23">
        <f>SUM(J81)</f>
        <v>6236806.1299999999</v>
      </c>
      <c r="K80" s="23">
        <f>SUM(K81)</f>
        <v>0</v>
      </c>
      <c r="L80" s="204">
        <f t="shared" si="0"/>
        <v>0</v>
      </c>
    </row>
    <row r="81" spans="1:12" ht="30">
      <c r="A81" s="6"/>
      <c r="B81" s="29"/>
      <c r="C81" s="29"/>
      <c r="D81" s="29"/>
      <c r="E81" s="29"/>
      <c r="F81" s="30"/>
      <c r="G81" s="21" t="s">
        <v>2</v>
      </c>
      <c r="H81" s="32" t="s">
        <v>0</v>
      </c>
      <c r="I81" s="26">
        <v>200</v>
      </c>
      <c r="J81" s="20">
        <v>6236806.1299999999</v>
      </c>
      <c r="K81" s="20">
        <v>0</v>
      </c>
      <c r="L81" s="204">
        <f t="shared" si="0"/>
        <v>0</v>
      </c>
    </row>
    <row r="82" spans="1:12" ht="30">
      <c r="A82" s="6"/>
      <c r="B82" s="29"/>
      <c r="C82" s="29"/>
      <c r="D82" s="29"/>
      <c r="E82" s="29"/>
      <c r="F82" s="30"/>
      <c r="G82" s="21" t="s">
        <v>368</v>
      </c>
      <c r="H82" s="32" t="s">
        <v>284</v>
      </c>
      <c r="I82" s="26"/>
      <c r="J82" s="20">
        <f>SUM(J83)</f>
        <v>1000000</v>
      </c>
      <c r="K82" s="20">
        <f>SUM(K83)</f>
        <v>0</v>
      </c>
      <c r="L82" s="208">
        <f t="shared" si="0"/>
        <v>0</v>
      </c>
    </row>
    <row r="83" spans="1:12" ht="45">
      <c r="A83" s="6"/>
      <c r="B83" s="29"/>
      <c r="C83" s="29"/>
      <c r="D83" s="29"/>
      <c r="E83" s="29"/>
      <c r="F83" s="30"/>
      <c r="G83" s="21" t="s">
        <v>247</v>
      </c>
      <c r="H83" s="32" t="s">
        <v>285</v>
      </c>
      <c r="I83" s="26"/>
      <c r="J83" s="20">
        <f>SUM(J84:J84)</f>
        <v>1000000</v>
      </c>
      <c r="K83" s="20">
        <f>SUM(K84:K84)</f>
        <v>0</v>
      </c>
      <c r="L83" s="204">
        <f t="shared" si="0"/>
        <v>0</v>
      </c>
    </row>
    <row r="84" spans="1:12" ht="45">
      <c r="A84" s="6"/>
      <c r="B84" s="29"/>
      <c r="C84" s="29"/>
      <c r="D84" s="29"/>
      <c r="E84" s="29"/>
      <c r="F84" s="30"/>
      <c r="G84" s="27" t="s">
        <v>4</v>
      </c>
      <c r="H84" s="41" t="s">
        <v>0</v>
      </c>
      <c r="I84" s="26">
        <v>600</v>
      </c>
      <c r="J84" s="20">
        <v>1000000</v>
      </c>
      <c r="K84" s="20">
        <v>0</v>
      </c>
      <c r="L84" s="204">
        <f t="shared" si="0"/>
        <v>0</v>
      </c>
    </row>
    <row r="85" spans="1:12" ht="30">
      <c r="A85" s="6"/>
      <c r="B85" s="169"/>
      <c r="C85" s="169"/>
      <c r="D85" s="169"/>
      <c r="E85" s="169"/>
      <c r="F85" s="170"/>
      <c r="G85" s="52" t="s">
        <v>489</v>
      </c>
      <c r="H85" s="12" t="s">
        <v>432</v>
      </c>
      <c r="I85" s="13"/>
      <c r="J85" s="43">
        <f>SUM(J88+J86)</f>
        <v>1578948</v>
      </c>
      <c r="K85" s="43">
        <f>SUM(K88+K86)</f>
        <v>0</v>
      </c>
      <c r="L85" s="207">
        <f t="shared" si="0"/>
        <v>0</v>
      </c>
    </row>
    <row r="86" spans="1:12" ht="75">
      <c r="A86" s="6"/>
      <c r="B86" s="169"/>
      <c r="C86" s="169"/>
      <c r="D86" s="169"/>
      <c r="E86" s="169"/>
      <c r="F86" s="170"/>
      <c r="G86" s="27" t="s">
        <v>433</v>
      </c>
      <c r="H86" s="32" t="s">
        <v>434</v>
      </c>
      <c r="I86" s="22"/>
      <c r="J86" s="20">
        <f>SUM(J87:J87)</f>
        <v>78948</v>
      </c>
      <c r="K86" s="20">
        <f>SUM(K87:K87)</f>
        <v>0</v>
      </c>
      <c r="L86" s="208">
        <f t="shared" si="0"/>
        <v>0</v>
      </c>
    </row>
    <row r="87" spans="1:12" ht="45">
      <c r="A87" s="6"/>
      <c r="B87" s="169"/>
      <c r="C87" s="169"/>
      <c r="D87" s="169"/>
      <c r="E87" s="169"/>
      <c r="F87" s="170"/>
      <c r="G87" s="27" t="s">
        <v>4</v>
      </c>
      <c r="H87" s="41" t="s">
        <v>0</v>
      </c>
      <c r="I87" s="26">
        <v>600</v>
      </c>
      <c r="J87" s="20">
        <v>78948</v>
      </c>
      <c r="K87" s="20">
        <v>0</v>
      </c>
      <c r="L87" s="208">
        <f t="shared" si="0"/>
        <v>0</v>
      </c>
    </row>
    <row r="88" spans="1:12" ht="62.25" customHeight="1">
      <c r="A88" s="6"/>
      <c r="B88" s="169"/>
      <c r="C88" s="169"/>
      <c r="D88" s="169"/>
      <c r="E88" s="169"/>
      <c r="F88" s="170"/>
      <c r="G88" s="27" t="s">
        <v>433</v>
      </c>
      <c r="H88" s="32" t="s">
        <v>435</v>
      </c>
      <c r="I88" s="22"/>
      <c r="J88" s="20">
        <f>SUM(J89:J89)</f>
        <v>1500000</v>
      </c>
      <c r="K88" s="20">
        <f>SUM(K89:K89)</f>
        <v>0</v>
      </c>
      <c r="L88" s="208">
        <f t="shared" si="0"/>
        <v>0</v>
      </c>
    </row>
    <row r="89" spans="1:12" ht="45">
      <c r="A89" s="6"/>
      <c r="B89" s="169"/>
      <c r="C89" s="169"/>
      <c r="D89" s="169"/>
      <c r="E89" s="169"/>
      <c r="F89" s="170"/>
      <c r="G89" s="27" t="s">
        <v>4</v>
      </c>
      <c r="H89" s="41" t="s">
        <v>0</v>
      </c>
      <c r="I89" s="26">
        <v>600</v>
      </c>
      <c r="J89" s="20">
        <v>1500000</v>
      </c>
      <c r="K89" s="20">
        <v>0</v>
      </c>
      <c r="L89" s="204">
        <f t="shared" si="0"/>
        <v>0</v>
      </c>
    </row>
    <row r="90" spans="1:12" ht="34.5" customHeight="1">
      <c r="A90" s="6"/>
      <c r="B90" s="219"/>
      <c r="C90" s="219"/>
      <c r="D90" s="219"/>
      <c r="E90" s="219"/>
      <c r="F90" s="220"/>
      <c r="G90" s="27" t="s">
        <v>498</v>
      </c>
      <c r="H90" s="31" t="s">
        <v>499</v>
      </c>
      <c r="I90" s="26"/>
      <c r="J90" s="20">
        <f>SUM(J91:J91)</f>
        <v>570702</v>
      </c>
      <c r="K90" s="20">
        <f>SUM(K91:K91)</f>
        <v>0</v>
      </c>
      <c r="L90" s="208">
        <f t="shared" ref="L90:L91" si="3">K90/J90%</f>
        <v>0</v>
      </c>
    </row>
    <row r="91" spans="1:12" ht="45">
      <c r="A91" s="6"/>
      <c r="B91" s="219"/>
      <c r="C91" s="219"/>
      <c r="D91" s="219"/>
      <c r="E91" s="219"/>
      <c r="F91" s="220"/>
      <c r="G91" s="27" t="s">
        <v>4</v>
      </c>
      <c r="H91" s="41" t="s">
        <v>0</v>
      </c>
      <c r="I91" s="26">
        <v>600</v>
      </c>
      <c r="J91" s="20">
        <v>570702</v>
      </c>
      <c r="K91" s="20">
        <v>0</v>
      </c>
      <c r="L91" s="204">
        <f t="shared" si="3"/>
        <v>0</v>
      </c>
    </row>
    <row r="92" spans="1:12" ht="48" customHeight="1">
      <c r="A92" s="6"/>
      <c r="B92" s="232" t="s">
        <v>39</v>
      </c>
      <c r="C92" s="232"/>
      <c r="D92" s="232"/>
      <c r="E92" s="232"/>
      <c r="F92" s="233"/>
      <c r="G92" s="7" t="s">
        <v>58</v>
      </c>
      <c r="H92" s="53" t="s">
        <v>89</v>
      </c>
      <c r="I92" s="9" t="s">
        <v>0</v>
      </c>
      <c r="J92" s="10">
        <f>SUM(J93+J155+J160)</f>
        <v>176745004.93000001</v>
      </c>
      <c r="K92" s="10">
        <f>SUM(K93+K155+K160)</f>
        <v>106553050.27000001</v>
      </c>
      <c r="L92" s="202">
        <f t="shared" si="0"/>
        <v>60.286314915773957</v>
      </c>
    </row>
    <row r="93" spans="1:12" ht="47.25" customHeight="1">
      <c r="A93" s="6"/>
      <c r="B93" s="238" t="s">
        <v>38</v>
      </c>
      <c r="C93" s="238"/>
      <c r="D93" s="238"/>
      <c r="E93" s="238"/>
      <c r="F93" s="239"/>
      <c r="G93" s="54" t="s">
        <v>400</v>
      </c>
      <c r="H93" s="55" t="s">
        <v>90</v>
      </c>
      <c r="I93" s="56" t="s">
        <v>0</v>
      </c>
      <c r="J93" s="43">
        <f>SUM(J94+J135+J138+J146+J150)</f>
        <v>176010004.93000001</v>
      </c>
      <c r="K93" s="43">
        <f>SUM(K94+K135+K138+K146+K150)</f>
        <v>106237880.07000001</v>
      </c>
      <c r="L93" s="203">
        <f t="shared" si="0"/>
        <v>60.359000678541712</v>
      </c>
    </row>
    <row r="94" spans="1:12" ht="75">
      <c r="A94" s="6"/>
      <c r="B94" s="15"/>
      <c r="C94" s="15"/>
      <c r="D94" s="15"/>
      <c r="E94" s="15"/>
      <c r="F94" s="16"/>
      <c r="G94" s="57" t="s">
        <v>92</v>
      </c>
      <c r="H94" s="55" t="s">
        <v>91</v>
      </c>
      <c r="I94" s="13"/>
      <c r="J94" s="14">
        <f>SUM(J101+J104+J107+J110+J113+J116+J119+J124+J127+J133+J98+J129+J131+J95)</f>
        <v>56673543.93</v>
      </c>
      <c r="K94" s="14">
        <f>SUM(K101+K104+K107+K110+K113+K116+K119+K124+K127+K133+K98+K129+K131+K95)</f>
        <v>49043780.160000004</v>
      </c>
      <c r="L94" s="203">
        <f t="shared" si="0"/>
        <v>86.537344868667731</v>
      </c>
    </row>
    <row r="95" spans="1:12" ht="45">
      <c r="A95" s="6"/>
      <c r="B95" s="15"/>
      <c r="C95" s="15"/>
      <c r="D95" s="15"/>
      <c r="E95" s="15"/>
      <c r="F95" s="16"/>
      <c r="G95" s="65" t="s">
        <v>348</v>
      </c>
      <c r="H95" s="133" t="s">
        <v>349</v>
      </c>
      <c r="I95" s="22"/>
      <c r="J95" s="20">
        <f>SUM(J96:J97)</f>
        <v>509433.93</v>
      </c>
      <c r="K95" s="20">
        <f>SUM(K96:K97)</f>
        <v>509433.93</v>
      </c>
      <c r="L95" s="204">
        <f t="shared" si="0"/>
        <v>100</v>
      </c>
    </row>
    <row r="96" spans="1:12" ht="30">
      <c r="A96" s="6"/>
      <c r="B96" s="15"/>
      <c r="C96" s="15"/>
      <c r="D96" s="15"/>
      <c r="E96" s="15"/>
      <c r="F96" s="16"/>
      <c r="G96" s="27" t="s">
        <v>2</v>
      </c>
      <c r="H96" s="31"/>
      <c r="I96" s="26">
        <v>200</v>
      </c>
      <c r="J96" s="23">
        <v>6101.37</v>
      </c>
      <c r="K96" s="23">
        <v>6101.37</v>
      </c>
      <c r="L96" s="204">
        <f t="shared" si="0"/>
        <v>100</v>
      </c>
    </row>
    <row r="97" spans="1:12" ht="30">
      <c r="A97" s="6"/>
      <c r="B97" s="15"/>
      <c r="C97" s="15"/>
      <c r="D97" s="15"/>
      <c r="E97" s="15"/>
      <c r="F97" s="16"/>
      <c r="G97" s="27" t="s">
        <v>5</v>
      </c>
      <c r="H97" s="181"/>
      <c r="I97" s="26">
        <v>300</v>
      </c>
      <c r="J97" s="23">
        <v>503332.56</v>
      </c>
      <c r="K97" s="23">
        <v>503332.56</v>
      </c>
      <c r="L97" s="204">
        <f t="shared" si="0"/>
        <v>100</v>
      </c>
    </row>
    <row r="98" spans="1:12" ht="30">
      <c r="A98" s="6"/>
      <c r="B98" s="15"/>
      <c r="C98" s="15"/>
      <c r="D98" s="15"/>
      <c r="E98" s="15"/>
      <c r="F98" s="16"/>
      <c r="G98" s="58" t="s">
        <v>179</v>
      </c>
      <c r="H98" s="25" t="s">
        <v>180</v>
      </c>
      <c r="I98" s="13"/>
      <c r="J98" s="20">
        <f>SUM(J99:J100)</f>
        <v>320000</v>
      </c>
      <c r="K98" s="20">
        <f>SUM(K99:K100)</f>
        <v>220022.39999999999</v>
      </c>
      <c r="L98" s="204">
        <f t="shared" si="0"/>
        <v>68.757000000000005</v>
      </c>
    </row>
    <row r="99" spans="1:12" ht="30">
      <c r="A99" s="6"/>
      <c r="B99" s="15"/>
      <c r="C99" s="15"/>
      <c r="D99" s="15"/>
      <c r="E99" s="15"/>
      <c r="F99" s="16"/>
      <c r="G99" s="27" t="s">
        <v>2</v>
      </c>
      <c r="H99" s="31"/>
      <c r="I99" s="26">
        <v>200</v>
      </c>
      <c r="J99" s="23">
        <v>3200</v>
      </c>
      <c r="K99" s="23">
        <v>1622.4</v>
      </c>
      <c r="L99" s="204">
        <f t="shared" si="0"/>
        <v>50.7</v>
      </c>
    </row>
    <row r="100" spans="1:12" ht="30">
      <c r="A100" s="6"/>
      <c r="B100" s="15"/>
      <c r="C100" s="15"/>
      <c r="D100" s="15"/>
      <c r="E100" s="15"/>
      <c r="F100" s="16"/>
      <c r="G100" s="27" t="s">
        <v>5</v>
      </c>
      <c r="H100" s="59"/>
      <c r="I100" s="26">
        <v>300</v>
      </c>
      <c r="J100" s="23">
        <v>316800</v>
      </c>
      <c r="K100" s="23">
        <v>218400</v>
      </c>
      <c r="L100" s="204">
        <f t="shared" si="0"/>
        <v>68.939393939393938</v>
      </c>
    </row>
    <row r="101" spans="1:12" ht="45">
      <c r="A101" s="6"/>
      <c r="B101" s="15"/>
      <c r="C101" s="15"/>
      <c r="D101" s="15"/>
      <c r="E101" s="15"/>
      <c r="F101" s="16"/>
      <c r="G101" s="58" t="s">
        <v>444</v>
      </c>
      <c r="H101" s="48" t="s">
        <v>93</v>
      </c>
      <c r="I101" s="26"/>
      <c r="J101" s="20">
        <f>SUM(J102:J103)</f>
        <v>2685686</v>
      </c>
      <c r="K101" s="20">
        <f>SUM(K102:K103)</f>
        <v>2685685.36</v>
      </c>
      <c r="L101" s="204">
        <f t="shared" si="0"/>
        <v>99.999976169961784</v>
      </c>
    </row>
    <row r="102" spans="1:12" ht="30">
      <c r="A102" s="6"/>
      <c r="B102" s="15"/>
      <c r="C102" s="15"/>
      <c r="D102" s="15"/>
      <c r="E102" s="15"/>
      <c r="F102" s="16"/>
      <c r="G102" s="27" t="s">
        <v>2</v>
      </c>
      <c r="H102" s="31"/>
      <c r="I102" s="26">
        <v>200</v>
      </c>
      <c r="J102" s="60">
        <v>33190</v>
      </c>
      <c r="K102" s="60">
        <v>33189.360000000001</v>
      </c>
      <c r="L102" s="204">
        <f t="shared" si="0"/>
        <v>99.99807170834589</v>
      </c>
    </row>
    <row r="103" spans="1:12" ht="30">
      <c r="A103" s="6"/>
      <c r="B103" s="15"/>
      <c r="C103" s="15"/>
      <c r="D103" s="15"/>
      <c r="E103" s="15"/>
      <c r="F103" s="16"/>
      <c r="G103" s="27" t="s">
        <v>5</v>
      </c>
      <c r="H103" s="31" t="s">
        <v>0</v>
      </c>
      <c r="I103" s="26">
        <v>300</v>
      </c>
      <c r="J103" s="20">
        <v>2652496</v>
      </c>
      <c r="K103" s="20">
        <v>2652496</v>
      </c>
      <c r="L103" s="204">
        <f t="shared" ref="L103:L192" si="4">K103/J103%</f>
        <v>100</v>
      </c>
    </row>
    <row r="104" spans="1:12" ht="45">
      <c r="A104" s="6"/>
      <c r="B104" s="240" t="s">
        <v>37</v>
      </c>
      <c r="C104" s="240"/>
      <c r="D104" s="240"/>
      <c r="E104" s="240"/>
      <c r="F104" s="241"/>
      <c r="G104" s="27" t="s">
        <v>445</v>
      </c>
      <c r="H104" s="61" t="s">
        <v>94</v>
      </c>
      <c r="I104" s="26" t="s">
        <v>0</v>
      </c>
      <c r="J104" s="20">
        <f>SUM(J105:J106)</f>
        <v>4550538</v>
      </c>
      <c r="K104" s="20">
        <f>SUM(K105:K106)</f>
        <v>4281544.71</v>
      </c>
      <c r="L104" s="204">
        <f>K104/J104%</f>
        <v>94.088758516026019</v>
      </c>
    </row>
    <row r="105" spans="1:12" ht="30">
      <c r="A105" s="6"/>
      <c r="B105" s="33"/>
      <c r="C105" s="33"/>
      <c r="D105" s="33"/>
      <c r="E105" s="33"/>
      <c r="F105" s="34"/>
      <c r="G105" s="27" t="s">
        <v>2</v>
      </c>
      <c r="H105" s="62"/>
      <c r="I105" s="26">
        <v>200</v>
      </c>
      <c r="J105" s="60">
        <v>207021.87</v>
      </c>
      <c r="K105" s="60">
        <v>64181.85</v>
      </c>
      <c r="L105" s="204">
        <f t="shared" si="4"/>
        <v>31.002449161530617</v>
      </c>
    </row>
    <row r="106" spans="1:12" ht="30">
      <c r="A106" s="6"/>
      <c r="B106" s="234">
        <v>500</v>
      </c>
      <c r="C106" s="234"/>
      <c r="D106" s="234"/>
      <c r="E106" s="234"/>
      <c r="F106" s="235"/>
      <c r="G106" s="27" t="s">
        <v>5</v>
      </c>
      <c r="H106" s="62" t="s">
        <v>0</v>
      </c>
      <c r="I106" s="26">
        <v>300</v>
      </c>
      <c r="J106" s="20">
        <v>4343516.13</v>
      </c>
      <c r="K106" s="20">
        <v>4217362.8600000003</v>
      </c>
      <c r="L106" s="204">
        <f t="shared" si="4"/>
        <v>97.095595682753924</v>
      </c>
    </row>
    <row r="107" spans="1:12" ht="45">
      <c r="A107" s="6"/>
      <c r="B107" s="236" t="s">
        <v>36</v>
      </c>
      <c r="C107" s="236"/>
      <c r="D107" s="236"/>
      <c r="E107" s="236"/>
      <c r="F107" s="237"/>
      <c r="G107" s="27" t="s">
        <v>446</v>
      </c>
      <c r="H107" s="63" t="s">
        <v>194</v>
      </c>
      <c r="I107" s="26" t="s">
        <v>0</v>
      </c>
      <c r="J107" s="20">
        <f>SUM(J108:J109)</f>
        <v>3948359</v>
      </c>
      <c r="K107" s="20">
        <f>SUM(K108:K109)</f>
        <v>2890302.0300000003</v>
      </c>
      <c r="L107" s="204">
        <f t="shared" si="4"/>
        <v>73.202614807822712</v>
      </c>
    </row>
    <row r="108" spans="1:12" ht="30">
      <c r="A108" s="6"/>
      <c r="B108" s="29"/>
      <c r="C108" s="29"/>
      <c r="D108" s="29"/>
      <c r="E108" s="29"/>
      <c r="F108" s="30"/>
      <c r="G108" s="27" t="s">
        <v>2</v>
      </c>
      <c r="H108" s="62"/>
      <c r="I108" s="26">
        <v>200</v>
      </c>
      <c r="J108" s="20">
        <v>264017</v>
      </c>
      <c r="K108" s="20">
        <v>38778.97</v>
      </c>
      <c r="L108" s="204">
        <f t="shared" si="4"/>
        <v>14.688057965964314</v>
      </c>
    </row>
    <row r="109" spans="1:12" ht="30">
      <c r="A109" s="6"/>
      <c r="B109" s="234">
        <v>500</v>
      </c>
      <c r="C109" s="234"/>
      <c r="D109" s="234"/>
      <c r="E109" s="234"/>
      <c r="F109" s="235"/>
      <c r="G109" s="27" t="s">
        <v>5</v>
      </c>
      <c r="H109" s="62" t="s">
        <v>0</v>
      </c>
      <c r="I109" s="26">
        <v>300</v>
      </c>
      <c r="J109" s="20">
        <v>3684342</v>
      </c>
      <c r="K109" s="20">
        <v>2851523.06</v>
      </c>
      <c r="L109" s="204">
        <f t="shared" si="4"/>
        <v>77.395721135551483</v>
      </c>
    </row>
    <row r="110" spans="1:12" ht="75">
      <c r="A110" s="6"/>
      <c r="B110" s="236" t="s">
        <v>35</v>
      </c>
      <c r="C110" s="236"/>
      <c r="D110" s="236"/>
      <c r="E110" s="236"/>
      <c r="F110" s="237"/>
      <c r="G110" s="24" t="s">
        <v>447</v>
      </c>
      <c r="H110" s="63" t="s">
        <v>195</v>
      </c>
      <c r="I110" s="26" t="s">
        <v>0</v>
      </c>
      <c r="J110" s="20">
        <f>SUM(J111:J112)</f>
        <v>4481475</v>
      </c>
      <c r="K110" s="20">
        <f>SUM(K111:K112)</f>
        <v>4481474.71</v>
      </c>
      <c r="L110" s="204">
        <f t="shared" si="4"/>
        <v>99.999993528916264</v>
      </c>
    </row>
    <row r="111" spans="1:12" ht="30">
      <c r="A111" s="6"/>
      <c r="B111" s="29"/>
      <c r="C111" s="29"/>
      <c r="D111" s="29"/>
      <c r="E111" s="29"/>
      <c r="F111" s="30"/>
      <c r="G111" s="27" t="s">
        <v>2</v>
      </c>
      <c r="H111" s="62"/>
      <c r="I111" s="26">
        <v>200</v>
      </c>
      <c r="J111" s="20">
        <v>65392</v>
      </c>
      <c r="K111" s="20">
        <v>65391.71</v>
      </c>
      <c r="L111" s="204">
        <f t="shared" si="4"/>
        <v>99.999556520675313</v>
      </c>
    </row>
    <row r="112" spans="1:12" ht="30">
      <c r="A112" s="6"/>
      <c r="B112" s="234">
        <v>500</v>
      </c>
      <c r="C112" s="234"/>
      <c r="D112" s="234"/>
      <c r="E112" s="234"/>
      <c r="F112" s="235"/>
      <c r="G112" s="27" t="s">
        <v>5</v>
      </c>
      <c r="H112" s="64" t="s">
        <v>0</v>
      </c>
      <c r="I112" s="26">
        <v>300</v>
      </c>
      <c r="J112" s="20">
        <v>4416083</v>
      </c>
      <c r="K112" s="20">
        <v>4416083</v>
      </c>
      <c r="L112" s="204">
        <f t="shared" si="4"/>
        <v>100</v>
      </c>
    </row>
    <row r="113" spans="1:12" ht="75">
      <c r="A113" s="6"/>
      <c r="B113" s="236" t="s">
        <v>34</v>
      </c>
      <c r="C113" s="236"/>
      <c r="D113" s="236"/>
      <c r="E113" s="236"/>
      <c r="F113" s="237"/>
      <c r="G113" s="65" t="s">
        <v>95</v>
      </c>
      <c r="H113" s="66" t="s">
        <v>196</v>
      </c>
      <c r="I113" s="26" t="s">
        <v>0</v>
      </c>
      <c r="J113" s="20">
        <f>SUM(J114:J115)</f>
        <v>9486028</v>
      </c>
      <c r="K113" s="20">
        <f>SUM(K114:K115)</f>
        <v>9199821.8099999987</v>
      </c>
      <c r="L113" s="204">
        <f t="shared" si="4"/>
        <v>96.982865852810036</v>
      </c>
    </row>
    <row r="114" spans="1:12" ht="30">
      <c r="A114" s="6"/>
      <c r="B114" s="29"/>
      <c r="C114" s="29"/>
      <c r="D114" s="29"/>
      <c r="E114" s="29"/>
      <c r="F114" s="30"/>
      <c r="G114" s="27" t="s">
        <v>2</v>
      </c>
      <c r="H114" s="62"/>
      <c r="I114" s="26">
        <v>200</v>
      </c>
      <c r="J114" s="20">
        <v>146063</v>
      </c>
      <c r="K114" s="20">
        <v>132617.37</v>
      </c>
      <c r="L114" s="204">
        <f t="shared" si="4"/>
        <v>90.794636560936027</v>
      </c>
    </row>
    <row r="115" spans="1:12" ht="30">
      <c r="A115" s="6"/>
      <c r="B115" s="234">
        <v>500</v>
      </c>
      <c r="C115" s="234"/>
      <c r="D115" s="234"/>
      <c r="E115" s="234"/>
      <c r="F115" s="235"/>
      <c r="G115" s="27" t="s">
        <v>5</v>
      </c>
      <c r="H115" s="67" t="s">
        <v>0</v>
      </c>
      <c r="I115" s="26">
        <v>300</v>
      </c>
      <c r="J115" s="20">
        <v>9339965</v>
      </c>
      <c r="K115" s="20">
        <v>9067204.4399999995</v>
      </c>
      <c r="L115" s="205">
        <f t="shared" si="4"/>
        <v>97.079640448331446</v>
      </c>
    </row>
    <row r="116" spans="1:12" ht="15">
      <c r="A116" s="6"/>
      <c r="B116" s="236" t="s">
        <v>33</v>
      </c>
      <c r="C116" s="236"/>
      <c r="D116" s="236"/>
      <c r="E116" s="236"/>
      <c r="F116" s="237"/>
      <c r="G116" s="68" t="s">
        <v>96</v>
      </c>
      <c r="H116" s="63" t="s">
        <v>197</v>
      </c>
      <c r="I116" s="26" t="s">
        <v>0</v>
      </c>
      <c r="J116" s="20">
        <f>SUM(J117:J118)</f>
        <v>3498626</v>
      </c>
      <c r="K116" s="20">
        <f>SUM(K117:K118)</f>
        <v>3498625.22</v>
      </c>
      <c r="L116" s="204">
        <f t="shared" si="4"/>
        <v>99.999977705533539</v>
      </c>
    </row>
    <row r="117" spans="1:12" ht="30">
      <c r="A117" s="6"/>
      <c r="B117" s="29"/>
      <c r="C117" s="29"/>
      <c r="D117" s="29"/>
      <c r="E117" s="29"/>
      <c r="F117" s="30"/>
      <c r="G117" s="27" t="s">
        <v>2</v>
      </c>
      <c r="H117" s="62"/>
      <c r="I117" s="26">
        <v>200</v>
      </c>
      <c r="J117" s="20">
        <v>44646.48</v>
      </c>
      <c r="K117" s="20">
        <v>44646.48</v>
      </c>
      <c r="L117" s="204">
        <f t="shared" si="4"/>
        <v>100</v>
      </c>
    </row>
    <row r="118" spans="1:12" ht="30">
      <c r="A118" s="6"/>
      <c r="B118" s="234">
        <v>500</v>
      </c>
      <c r="C118" s="234"/>
      <c r="D118" s="234"/>
      <c r="E118" s="234"/>
      <c r="F118" s="235"/>
      <c r="G118" s="39" t="s">
        <v>5</v>
      </c>
      <c r="H118" s="67" t="s">
        <v>0</v>
      </c>
      <c r="I118" s="26">
        <v>300</v>
      </c>
      <c r="J118" s="20">
        <v>3453979.52</v>
      </c>
      <c r="K118" s="20">
        <v>3453978.74</v>
      </c>
      <c r="L118" s="204">
        <f t="shared" si="4"/>
        <v>99.99997741735308</v>
      </c>
    </row>
    <row r="119" spans="1:12" ht="45">
      <c r="A119" s="6"/>
      <c r="B119" s="236" t="s">
        <v>32</v>
      </c>
      <c r="C119" s="236"/>
      <c r="D119" s="236"/>
      <c r="E119" s="236"/>
      <c r="F119" s="237"/>
      <c r="G119" s="24" t="s">
        <v>97</v>
      </c>
      <c r="H119" s="63" t="s">
        <v>198</v>
      </c>
      <c r="I119" s="26" t="s">
        <v>0</v>
      </c>
      <c r="J119" s="20">
        <f>SUM(J120:J123)</f>
        <v>7550406</v>
      </c>
      <c r="K119" s="20">
        <f>SUM(K120:K123)</f>
        <v>3763058.43</v>
      </c>
      <c r="L119" s="204">
        <f t="shared" si="4"/>
        <v>49.839153417710257</v>
      </c>
    </row>
    <row r="120" spans="1:12" ht="90">
      <c r="A120" s="6"/>
      <c r="B120" s="29"/>
      <c r="C120" s="29"/>
      <c r="D120" s="29"/>
      <c r="E120" s="29"/>
      <c r="F120" s="30"/>
      <c r="G120" s="21" t="s">
        <v>3</v>
      </c>
      <c r="H120" s="32" t="s">
        <v>0</v>
      </c>
      <c r="I120" s="26">
        <v>100</v>
      </c>
      <c r="J120" s="20">
        <v>6453212.3200000003</v>
      </c>
      <c r="K120" s="20">
        <v>3333977.52</v>
      </c>
      <c r="L120" s="204">
        <f t="shared" si="4"/>
        <v>51.663843597199353</v>
      </c>
    </row>
    <row r="121" spans="1:12" ht="30">
      <c r="A121" s="6"/>
      <c r="B121" s="29"/>
      <c r="C121" s="29"/>
      <c r="D121" s="29"/>
      <c r="E121" s="29"/>
      <c r="F121" s="30"/>
      <c r="G121" s="27" t="s">
        <v>2</v>
      </c>
      <c r="H121" s="31"/>
      <c r="I121" s="26">
        <v>200</v>
      </c>
      <c r="J121" s="20">
        <v>917035.83</v>
      </c>
      <c r="K121" s="20">
        <v>340745.14</v>
      </c>
      <c r="L121" s="204">
        <f t="shared" si="4"/>
        <v>37.157232994920165</v>
      </c>
    </row>
    <row r="122" spans="1:12" ht="30">
      <c r="A122" s="6"/>
      <c r="B122" s="219"/>
      <c r="C122" s="219"/>
      <c r="D122" s="219"/>
      <c r="E122" s="219"/>
      <c r="F122" s="220"/>
      <c r="G122" s="39" t="s">
        <v>5</v>
      </c>
      <c r="H122" s="67" t="s">
        <v>0</v>
      </c>
      <c r="I122" s="26">
        <v>300</v>
      </c>
      <c r="J122" s="20">
        <v>179271.67999999999</v>
      </c>
      <c r="K122" s="20">
        <v>87449.600000000006</v>
      </c>
      <c r="L122" s="204">
        <f t="shared" si="4"/>
        <v>48.780487804878057</v>
      </c>
    </row>
    <row r="123" spans="1:12" ht="15">
      <c r="A123" s="6"/>
      <c r="B123" s="186"/>
      <c r="C123" s="186"/>
      <c r="D123" s="186"/>
      <c r="E123" s="186"/>
      <c r="F123" s="187"/>
      <c r="G123" s="27" t="s">
        <v>1</v>
      </c>
      <c r="H123" s="31" t="s">
        <v>0</v>
      </c>
      <c r="I123" s="26">
        <v>800</v>
      </c>
      <c r="J123" s="20">
        <v>886.17</v>
      </c>
      <c r="K123" s="20">
        <v>886.17</v>
      </c>
      <c r="L123" s="204">
        <f t="shared" si="4"/>
        <v>100</v>
      </c>
    </row>
    <row r="124" spans="1:12" ht="15">
      <c r="A124" s="6"/>
      <c r="B124" s="29"/>
      <c r="C124" s="29"/>
      <c r="D124" s="29"/>
      <c r="E124" s="29"/>
      <c r="F124" s="30"/>
      <c r="G124" s="44" t="s">
        <v>448</v>
      </c>
      <c r="H124" s="35" t="s">
        <v>199</v>
      </c>
      <c r="I124" s="26" t="s">
        <v>0</v>
      </c>
      <c r="J124" s="20">
        <f>SUM(J125:J126)</f>
        <v>2466114</v>
      </c>
      <c r="K124" s="20">
        <f>SUM(K125:K126)</f>
        <v>2466113.2599999998</v>
      </c>
      <c r="L124" s="204">
        <f t="shared" si="4"/>
        <v>99.999969993276864</v>
      </c>
    </row>
    <row r="125" spans="1:12" ht="30">
      <c r="A125" s="6"/>
      <c r="B125" s="29"/>
      <c r="C125" s="29"/>
      <c r="D125" s="29"/>
      <c r="E125" s="29"/>
      <c r="F125" s="30"/>
      <c r="G125" s="27" t="s">
        <v>2</v>
      </c>
      <c r="H125" s="31"/>
      <c r="I125" s="26">
        <v>200</v>
      </c>
      <c r="J125" s="20">
        <v>43</v>
      </c>
      <c r="K125" s="20">
        <v>42.26</v>
      </c>
      <c r="L125" s="204">
        <f t="shared" si="4"/>
        <v>98.279069767441854</v>
      </c>
    </row>
    <row r="126" spans="1:12" ht="30">
      <c r="A126" s="6"/>
      <c r="B126" s="29"/>
      <c r="C126" s="29"/>
      <c r="D126" s="29"/>
      <c r="E126" s="29"/>
      <c r="F126" s="30"/>
      <c r="G126" s="27" t="s">
        <v>5</v>
      </c>
      <c r="H126" s="31" t="s">
        <v>0</v>
      </c>
      <c r="I126" s="26">
        <v>300</v>
      </c>
      <c r="J126" s="20">
        <v>2466071</v>
      </c>
      <c r="K126" s="20">
        <v>2466071</v>
      </c>
      <c r="L126" s="204">
        <f t="shared" si="4"/>
        <v>100</v>
      </c>
    </row>
    <row r="127" spans="1:12" ht="75">
      <c r="A127" s="6"/>
      <c r="B127" s="29"/>
      <c r="C127" s="29"/>
      <c r="D127" s="29"/>
      <c r="E127" s="29"/>
      <c r="F127" s="30"/>
      <c r="G127" s="27" t="s">
        <v>174</v>
      </c>
      <c r="H127" s="62" t="s">
        <v>200</v>
      </c>
      <c r="I127" s="26"/>
      <c r="J127" s="20">
        <f>SUM(J128)</f>
        <v>2950</v>
      </c>
      <c r="K127" s="20">
        <f>SUM(K128)</f>
        <v>2711.37</v>
      </c>
      <c r="L127" s="204">
        <f t="shared" si="4"/>
        <v>91.910847457627113</v>
      </c>
    </row>
    <row r="128" spans="1:12" ht="30">
      <c r="A128" s="6"/>
      <c r="B128" s="29"/>
      <c r="C128" s="29"/>
      <c r="D128" s="29"/>
      <c r="E128" s="29"/>
      <c r="F128" s="30"/>
      <c r="G128" s="27" t="s">
        <v>2</v>
      </c>
      <c r="H128" s="62"/>
      <c r="I128" s="26">
        <v>200</v>
      </c>
      <c r="J128" s="20">
        <v>2950</v>
      </c>
      <c r="K128" s="20">
        <v>2711.37</v>
      </c>
      <c r="L128" s="204">
        <f t="shared" si="4"/>
        <v>91.910847457627113</v>
      </c>
    </row>
    <row r="129" spans="1:12" ht="60">
      <c r="A129" s="6"/>
      <c r="B129" s="29"/>
      <c r="C129" s="29"/>
      <c r="D129" s="29"/>
      <c r="E129" s="29"/>
      <c r="F129" s="30"/>
      <c r="G129" s="27" t="s">
        <v>236</v>
      </c>
      <c r="H129" s="62" t="s">
        <v>410</v>
      </c>
      <c r="I129" s="26"/>
      <c r="J129" s="20">
        <f>SUM(J130)</f>
        <v>186728</v>
      </c>
      <c r="K129" s="20">
        <f>SUM(K130)</f>
        <v>186727.58</v>
      </c>
      <c r="L129" s="204">
        <f t="shared" si="4"/>
        <v>99.999775073904289</v>
      </c>
    </row>
    <row r="130" spans="1:12" ht="30">
      <c r="A130" s="6"/>
      <c r="B130" s="29"/>
      <c r="C130" s="29"/>
      <c r="D130" s="29"/>
      <c r="E130" s="29"/>
      <c r="F130" s="30"/>
      <c r="G130" s="27" t="s">
        <v>2</v>
      </c>
      <c r="H130" s="62"/>
      <c r="I130" s="26">
        <v>200</v>
      </c>
      <c r="J130" s="20">
        <v>186728</v>
      </c>
      <c r="K130" s="20">
        <v>186727.58</v>
      </c>
      <c r="L130" s="204">
        <f t="shared" si="4"/>
        <v>99.999775073904289</v>
      </c>
    </row>
    <row r="131" spans="1:12" ht="45">
      <c r="A131" s="6"/>
      <c r="B131" s="29"/>
      <c r="C131" s="29"/>
      <c r="D131" s="29"/>
      <c r="E131" s="29"/>
      <c r="F131" s="30"/>
      <c r="G131" s="27" t="s">
        <v>449</v>
      </c>
      <c r="H131" s="62" t="s">
        <v>234</v>
      </c>
      <c r="I131" s="26"/>
      <c r="J131" s="20">
        <f>SUM(J132)</f>
        <v>16800000</v>
      </c>
      <c r="K131" s="20">
        <f>SUM(K132)</f>
        <v>14688698.77</v>
      </c>
      <c r="L131" s="204">
        <f t="shared" si="4"/>
        <v>87.432730773809524</v>
      </c>
    </row>
    <row r="132" spans="1:12" ht="30">
      <c r="A132" s="6"/>
      <c r="B132" s="29"/>
      <c r="C132" s="29"/>
      <c r="D132" s="29"/>
      <c r="E132" s="29"/>
      <c r="F132" s="30"/>
      <c r="G132" s="27" t="s">
        <v>5</v>
      </c>
      <c r="H132" s="31" t="s">
        <v>0</v>
      </c>
      <c r="I132" s="26">
        <v>300</v>
      </c>
      <c r="J132" s="20">
        <v>16800000</v>
      </c>
      <c r="K132" s="20">
        <v>14688698.77</v>
      </c>
      <c r="L132" s="205">
        <f t="shared" si="4"/>
        <v>87.432730773809524</v>
      </c>
    </row>
    <row r="133" spans="1:12" ht="60">
      <c r="A133" s="6"/>
      <c r="B133" s="29"/>
      <c r="C133" s="29"/>
      <c r="D133" s="29"/>
      <c r="E133" s="29"/>
      <c r="F133" s="30"/>
      <c r="G133" s="27" t="s">
        <v>450</v>
      </c>
      <c r="H133" s="62" t="s">
        <v>175</v>
      </c>
      <c r="I133" s="26"/>
      <c r="J133" s="20">
        <f>SUM(J134)</f>
        <v>187200</v>
      </c>
      <c r="K133" s="20">
        <f>SUM(K134)</f>
        <v>169560.58</v>
      </c>
      <c r="L133" s="204">
        <f t="shared" si="4"/>
        <v>90.577232905982896</v>
      </c>
    </row>
    <row r="134" spans="1:12" ht="30">
      <c r="A134" s="6"/>
      <c r="B134" s="29"/>
      <c r="C134" s="29"/>
      <c r="D134" s="29"/>
      <c r="E134" s="29"/>
      <c r="F134" s="30"/>
      <c r="G134" s="39" t="s">
        <v>5</v>
      </c>
      <c r="H134" s="31" t="s">
        <v>0</v>
      </c>
      <c r="I134" s="26">
        <v>300</v>
      </c>
      <c r="J134" s="20">
        <v>187200</v>
      </c>
      <c r="K134" s="20">
        <v>169560.58</v>
      </c>
      <c r="L134" s="205">
        <f t="shared" si="4"/>
        <v>90.577232905982896</v>
      </c>
    </row>
    <row r="135" spans="1:12" ht="60">
      <c r="A135" s="6"/>
      <c r="B135" s="29"/>
      <c r="C135" s="29"/>
      <c r="D135" s="29"/>
      <c r="E135" s="29"/>
      <c r="F135" s="30"/>
      <c r="G135" s="52" t="s">
        <v>98</v>
      </c>
      <c r="H135" s="69" t="s">
        <v>99</v>
      </c>
      <c r="I135" s="56"/>
      <c r="J135" s="43">
        <f>SUM(J136)</f>
        <v>94522915</v>
      </c>
      <c r="K135" s="43">
        <f>SUM(K136)</f>
        <v>44080000</v>
      </c>
      <c r="L135" s="203">
        <f t="shared" si="4"/>
        <v>46.634194470198047</v>
      </c>
    </row>
    <row r="136" spans="1:12" ht="105">
      <c r="A136" s="6"/>
      <c r="B136" s="29"/>
      <c r="C136" s="29"/>
      <c r="D136" s="29"/>
      <c r="E136" s="29"/>
      <c r="F136" s="30"/>
      <c r="G136" s="44" t="s">
        <v>100</v>
      </c>
      <c r="H136" s="61" t="s">
        <v>201</v>
      </c>
      <c r="I136" s="26"/>
      <c r="J136" s="20">
        <f>SUM(J137:J137)</f>
        <v>94522915</v>
      </c>
      <c r="K136" s="20">
        <f>SUM(K137:K137)</f>
        <v>44080000</v>
      </c>
      <c r="L136" s="205">
        <f t="shared" si="4"/>
        <v>46.634194470198047</v>
      </c>
    </row>
    <row r="137" spans="1:12" ht="45">
      <c r="A137" s="6"/>
      <c r="B137" s="29"/>
      <c r="C137" s="29"/>
      <c r="D137" s="29"/>
      <c r="E137" s="29"/>
      <c r="F137" s="30"/>
      <c r="G137" s="27" t="s">
        <v>4</v>
      </c>
      <c r="H137" s="70"/>
      <c r="I137" s="26">
        <v>600</v>
      </c>
      <c r="J137" s="20">
        <v>94522915</v>
      </c>
      <c r="K137" s="20">
        <v>44080000</v>
      </c>
      <c r="L137" s="204">
        <f t="shared" si="4"/>
        <v>46.634194470198047</v>
      </c>
    </row>
    <row r="138" spans="1:12" ht="60">
      <c r="A138" s="6"/>
      <c r="B138" s="29"/>
      <c r="C138" s="29"/>
      <c r="D138" s="29"/>
      <c r="E138" s="29"/>
      <c r="F138" s="30"/>
      <c r="G138" s="42" t="s">
        <v>101</v>
      </c>
      <c r="H138" s="69" t="s">
        <v>102</v>
      </c>
      <c r="I138" s="56"/>
      <c r="J138" s="43">
        <f>SUM(J139+J144+J142)</f>
        <v>17160811</v>
      </c>
      <c r="K138" s="43">
        <f>SUM(K139+K144+K142)</f>
        <v>6456393.2599999998</v>
      </c>
      <c r="L138" s="204">
        <f t="shared" si="4"/>
        <v>37.622891249137353</v>
      </c>
    </row>
    <row r="139" spans="1:12" ht="30">
      <c r="A139" s="6"/>
      <c r="B139" s="236" t="s">
        <v>31</v>
      </c>
      <c r="C139" s="236"/>
      <c r="D139" s="236"/>
      <c r="E139" s="236"/>
      <c r="F139" s="237"/>
      <c r="G139" s="24" t="s">
        <v>103</v>
      </c>
      <c r="H139" s="61" t="s">
        <v>104</v>
      </c>
      <c r="I139" s="26" t="s">
        <v>0</v>
      </c>
      <c r="J139" s="20">
        <f>SUM(J140:J141)</f>
        <v>6500000</v>
      </c>
      <c r="K139" s="20">
        <f>SUM(K140:K141)</f>
        <v>1698410.45</v>
      </c>
      <c r="L139" s="204">
        <f t="shared" si="4"/>
        <v>26.129391538461537</v>
      </c>
    </row>
    <row r="140" spans="1:12" ht="30">
      <c r="A140" s="6"/>
      <c r="B140" s="29"/>
      <c r="C140" s="29"/>
      <c r="D140" s="29"/>
      <c r="E140" s="29"/>
      <c r="F140" s="30"/>
      <c r="G140" s="27" t="s">
        <v>2</v>
      </c>
      <c r="H140" s="62"/>
      <c r="I140" s="26">
        <v>200</v>
      </c>
      <c r="J140" s="20">
        <v>67500</v>
      </c>
      <c r="K140" s="20">
        <v>24951.98</v>
      </c>
      <c r="L140" s="204">
        <f t="shared" si="4"/>
        <v>36.965896296296293</v>
      </c>
    </row>
    <row r="141" spans="1:12" ht="30">
      <c r="A141" s="6"/>
      <c r="B141" s="234">
        <v>500</v>
      </c>
      <c r="C141" s="234"/>
      <c r="D141" s="234"/>
      <c r="E141" s="234"/>
      <c r="F141" s="235"/>
      <c r="G141" s="27" t="s">
        <v>5</v>
      </c>
      <c r="H141" s="62" t="s">
        <v>0</v>
      </c>
      <c r="I141" s="26">
        <v>300</v>
      </c>
      <c r="J141" s="20">
        <v>6432500</v>
      </c>
      <c r="K141" s="20">
        <v>1673458.47</v>
      </c>
      <c r="L141" s="204">
        <f t="shared" si="4"/>
        <v>26.015677730275943</v>
      </c>
    </row>
    <row r="142" spans="1:12" ht="75">
      <c r="A142" s="6"/>
      <c r="B142" s="29"/>
      <c r="C142" s="29"/>
      <c r="D142" s="29"/>
      <c r="E142" s="29"/>
      <c r="F142" s="30"/>
      <c r="G142" s="27" t="s">
        <v>238</v>
      </c>
      <c r="H142" s="62" t="s">
        <v>239</v>
      </c>
      <c r="I142" s="26"/>
      <c r="J142" s="20">
        <f t="shared" ref="J142" si="5">SUM(J143)</f>
        <v>157549</v>
      </c>
      <c r="K142" s="20">
        <f t="shared" ref="K142" si="6">SUM(K143)</f>
        <v>39827.81</v>
      </c>
      <c r="L142" s="204">
        <f t="shared" si="4"/>
        <v>25.279633637788876</v>
      </c>
    </row>
    <row r="143" spans="1:12" ht="30">
      <c r="A143" s="6"/>
      <c r="B143" s="29"/>
      <c r="C143" s="29"/>
      <c r="D143" s="29"/>
      <c r="E143" s="29"/>
      <c r="F143" s="30"/>
      <c r="G143" s="27" t="s">
        <v>2</v>
      </c>
      <c r="H143" s="62"/>
      <c r="I143" s="26">
        <v>200</v>
      </c>
      <c r="J143" s="20">
        <v>157549</v>
      </c>
      <c r="K143" s="20">
        <v>39827.81</v>
      </c>
      <c r="L143" s="209">
        <f t="shared" si="4"/>
        <v>25.279633637788876</v>
      </c>
    </row>
    <row r="144" spans="1:12" ht="30">
      <c r="A144" s="6"/>
      <c r="B144" s="29"/>
      <c r="C144" s="29"/>
      <c r="D144" s="29"/>
      <c r="E144" s="29"/>
      <c r="F144" s="30"/>
      <c r="G144" s="27" t="s">
        <v>451</v>
      </c>
      <c r="H144" s="62" t="s">
        <v>237</v>
      </c>
      <c r="I144" s="26"/>
      <c r="J144" s="20">
        <f>SUM(J145:J145)</f>
        <v>10503262</v>
      </c>
      <c r="K144" s="20">
        <f>SUM(K145:K145)</f>
        <v>4718155</v>
      </c>
      <c r="L144" s="204">
        <f t="shared" si="4"/>
        <v>44.920854111798796</v>
      </c>
    </row>
    <row r="145" spans="1:12" ht="30">
      <c r="A145" s="6"/>
      <c r="B145" s="29"/>
      <c r="C145" s="29"/>
      <c r="D145" s="29"/>
      <c r="E145" s="29"/>
      <c r="F145" s="30"/>
      <c r="G145" s="27" t="s">
        <v>5</v>
      </c>
      <c r="H145" s="62" t="s">
        <v>0</v>
      </c>
      <c r="I145" s="26">
        <v>300</v>
      </c>
      <c r="J145" s="20">
        <v>10503262</v>
      </c>
      <c r="K145" s="20">
        <v>4718155</v>
      </c>
      <c r="L145" s="204">
        <f t="shared" si="4"/>
        <v>44.920854111798796</v>
      </c>
    </row>
    <row r="146" spans="1:12" ht="45">
      <c r="A146" s="6"/>
      <c r="B146" s="29"/>
      <c r="C146" s="29"/>
      <c r="D146" s="29"/>
      <c r="E146" s="29"/>
      <c r="F146" s="30"/>
      <c r="G146" s="44" t="s">
        <v>105</v>
      </c>
      <c r="H146" s="69" t="s">
        <v>106</v>
      </c>
      <c r="I146" s="26"/>
      <c r="J146" s="43">
        <f>SUM(J147)</f>
        <v>99000</v>
      </c>
      <c r="K146" s="43">
        <f>SUM(K147)</f>
        <v>45000</v>
      </c>
      <c r="L146" s="204">
        <f t="shared" si="4"/>
        <v>45.454545454545453</v>
      </c>
    </row>
    <row r="147" spans="1:12" ht="30">
      <c r="A147" s="6"/>
      <c r="B147" s="248" t="s">
        <v>30</v>
      </c>
      <c r="C147" s="249"/>
      <c r="D147" s="249"/>
      <c r="E147" s="249"/>
      <c r="F147" s="249"/>
      <c r="G147" s="44" t="s">
        <v>107</v>
      </c>
      <c r="H147" s="63" t="s">
        <v>108</v>
      </c>
      <c r="I147" s="26" t="s">
        <v>0</v>
      </c>
      <c r="J147" s="20">
        <f>SUM(J148:J149)</f>
        <v>99000</v>
      </c>
      <c r="K147" s="20">
        <f>SUM(K148:K149)</f>
        <v>45000</v>
      </c>
      <c r="L147" s="204">
        <f t="shared" si="4"/>
        <v>45.454545454545453</v>
      </c>
    </row>
    <row r="148" spans="1:12" ht="30">
      <c r="A148" s="6"/>
      <c r="B148" s="235">
        <v>500</v>
      </c>
      <c r="C148" s="245"/>
      <c r="D148" s="245"/>
      <c r="E148" s="245"/>
      <c r="F148" s="245"/>
      <c r="G148" s="21" t="s">
        <v>2</v>
      </c>
      <c r="H148" s="32"/>
      <c r="I148" s="26">
        <v>200</v>
      </c>
      <c r="J148" s="20">
        <v>54000</v>
      </c>
      <c r="K148" s="20">
        <v>0</v>
      </c>
      <c r="L148" s="204">
        <f t="shared" si="4"/>
        <v>0</v>
      </c>
    </row>
    <row r="149" spans="1:12" ht="30">
      <c r="A149" s="6"/>
      <c r="B149" s="220"/>
      <c r="C149" s="71"/>
      <c r="D149" s="71"/>
      <c r="E149" s="71"/>
      <c r="F149" s="71"/>
      <c r="G149" s="27" t="s">
        <v>5</v>
      </c>
      <c r="H149" s="62" t="s">
        <v>0</v>
      </c>
      <c r="I149" s="26">
        <v>300</v>
      </c>
      <c r="J149" s="20">
        <v>45000</v>
      </c>
      <c r="K149" s="20">
        <v>45000</v>
      </c>
      <c r="L149" s="204">
        <f t="shared" si="4"/>
        <v>100</v>
      </c>
    </row>
    <row r="150" spans="1:12" ht="45">
      <c r="A150" s="6"/>
      <c r="B150" s="30"/>
      <c r="C150" s="71"/>
      <c r="D150" s="71"/>
      <c r="E150" s="71"/>
      <c r="F150" s="71"/>
      <c r="G150" s="88" t="s">
        <v>212</v>
      </c>
      <c r="H150" s="12" t="s">
        <v>213</v>
      </c>
      <c r="I150" s="56"/>
      <c r="J150" s="20">
        <f>SUM(J151+J153)</f>
        <v>7553735</v>
      </c>
      <c r="K150" s="43">
        <f>SUM(K151+K153)</f>
        <v>6612706.6500000004</v>
      </c>
      <c r="L150" s="203">
        <f t="shared" si="4"/>
        <v>87.542211237222375</v>
      </c>
    </row>
    <row r="151" spans="1:12" ht="60">
      <c r="A151" s="6"/>
      <c r="B151" s="30"/>
      <c r="C151" s="71"/>
      <c r="D151" s="71"/>
      <c r="E151" s="71"/>
      <c r="F151" s="71"/>
      <c r="G151" s="21" t="s">
        <v>214</v>
      </c>
      <c r="H151" s="32" t="s">
        <v>215</v>
      </c>
      <c r="I151" s="26"/>
      <c r="J151" s="20">
        <f>SUM(J152:J152)</f>
        <v>7469388</v>
      </c>
      <c r="K151" s="20">
        <f>SUM(K152:K152)</f>
        <v>6528360</v>
      </c>
      <c r="L151" s="204">
        <f t="shared" si="4"/>
        <v>87.401538117982355</v>
      </c>
    </row>
    <row r="152" spans="1:12" ht="30">
      <c r="A152" s="6"/>
      <c r="B152" s="30"/>
      <c r="C152" s="71"/>
      <c r="D152" s="71"/>
      <c r="E152" s="71"/>
      <c r="F152" s="71"/>
      <c r="G152" s="27" t="s">
        <v>5</v>
      </c>
      <c r="H152" s="31" t="s">
        <v>0</v>
      </c>
      <c r="I152" s="26">
        <v>300</v>
      </c>
      <c r="J152" s="20">
        <v>7469388</v>
      </c>
      <c r="K152" s="20">
        <v>6528360</v>
      </c>
      <c r="L152" s="204">
        <f t="shared" si="4"/>
        <v>87.401538117982355</v>
      </c>
    </row>
    <row r="153" spans="1:12" ht="90">
      <c r="A153" s="6"/>
      <c r="B153" s="30"/>
      <c r="C153" s="71"/>
      <c r="D153" s="71"/>
      <c r="E153" s="71"/>
      <c r="F153" s="71"/>
      <c r="G153" s="39" t="s">
        <v>173</v>
      </c>
      <c r="H153" s="31" t="s">
        <v>227</v>
      </c>
      <c r="I153" s="26"/>
      <c r="J153" s="20">
        <f>SUM(J154)</f>
        <v>84347</v>
      </c>
      <c r="K153" s="20">
        <f>SUM(K154)</f>
        <v>84346.65</v>
      </c>
      <c r="L153" s="204">
        <f t="shared" si="4"/>
        <v>99.999585047482412</v>
      </c>
    </row>
    <row r="154" spans="1:12" ht="30">
      <c r="A154" s="6"/>
      <c r="B154" s="30"/>
      <c r="C154" s="71"/>
      <c r="D154" s="71"/>
      <c r="E154" s="71"/>
      <c r="F154" s="71"/>
      <c r="G154" s="27" t="s">
        <v>2</v>
      </c>
      <c r="H154" s="31"/>
      <c r="I154" s="26">
        <v>200</v>
      </c>
      <c r="J154" s="20">
        <v>84347</v>
      </c>
      <c r="K154" s="20">
        <v>84346.65</v>
      </c>
      <c r="L154" s="204">
        <f t="shared" si="4"/>
        <v>99.999585047482412</v>
      </c>
    </row>
    <row r="155" spans="1:12" ht="75">
      <c r="A155" s="6"/>
      <c r="B155" s="29"/>
      <c r="C155" s="29"/>
      <c r="D155" s="29"/>
      <c r="E155" s="29"/>
      <c r="F155" s="30"/>
      <c r="G155" s="11" t="s">
        <v>158</v>
      </c>
      <c r="H155" s="55" t="s">
        <v>109</v>
      </c>
      <c r="I155" s="56"/>
      <c r="J155" s="43">
        <f t="shared" ref="J155:J156" si="7">SUM(J156)</f>
        <v>65000</v>
      </c>
      <c r="K155" s="43">
        <f t="shared" ref="K155:K156" si="8">SUM(K156)</f>
        <v>37000</v>
      </c>
      <c r="L155" s="204">
        <f t="shared" si="4"/>
        <v>56.92307692307692</v>
      </c>
    </row>
    <row r="156" spans="1:12" ht="135" customHeight="1">
      <c r="A156" s="6"/>
      <c r="B156" s="29"/>
      <c r="C156" s="29"/>
      <c r="D156" s="29"/>
      <c r="E156" s="29"/>
      <c r="F156" s="30"/>
      <c r="G156" s="24" t="s">
        <v>245</v>
      </c>
      <c r="H156" s="17" t="s">
        <v>110</v>
      </c>
      <c r="I156" s="26"/>
      <c r="J156" s="43">
        <f t="shared" si="7"/>
        <v>65000</v>
      </c>
      <c r="K156" s="43">
        <f t="shared" si="8"/>
        <v>37000</v>
      </c>
      <c r="L156" s="203">
        <f t="shared" si="4"/>
        <v>56.92307692307692</v>
      </c>
    </row>
    <row r="157" spans="1:12" ht="75">
      <c r="A157" s="6"/>
      <c r="B157" s="29"/>
      <c r="C157" s="29"/>
      <c r="D157" s="29"/>
      <c r="E157" s="29"/>
      <c r="F157" s="30"/>
      <c r="G157" s="44" t="s">
        <v>412</v>
      </c>
      <c r="H157" s="38" t="s">
        <v>111</v>
      </c>
      <c r="I157" s="26"/>
      <c r="J157" s="72">
        <f>SUM(J158:J159)</f>
        <v>65000</v>
      </c>
      <c r="K157" s="72">
        <f>SUM(K158:K159)</f>
        <v>37000</v>
      </c>
      <c r="L157" s="204">
        <f t="shared" si="4"/>
        <v>56.92307692307692</v>
      </c>
    </row>
    <row r="158" spans="1:12" ht="30">
      <c r="A158" s="6"/>
      <c r="B158" s="29"/>
      <c r="C158" s="29"/>
      <c r="D158" s="29"/>
      <c r="E158" s="29"/>
      <c r="F158" s="30"/>
      <c r="G158" s="27" t="s">
        <v>2</v>
      </c>
      <c r="H158" s="31"/>
      <c r="I158" s="26">
        <v>200</v>
      </c>
      <c r="J158" s="20">
        <v>10000</v>
      </c>
      <c r="K158" s="20">
        <v>0</v>
      </c>
      <c r="L158" s="204">
        <f t="shared" si="4"/>
        <v>0</v>
      </c>
    </row>
    <row r="159" spans="1:12" ht="45">
      <c r="A159" s="6"/>
      <c r="B159" s="29"/>
      <c r="C159" s="29"/>
      <c r="D159" s="29"/>
      <c r="E159" s="29"/>
      <c r="F159" s="30"/>
      <c r="G159" s="27" t="s">
        <v>4</v>
      </c>
      <c r="H159" s="73"/>
      <c r="I159" s="26">
        <v>600</v>
      </c>
      <c r="J159" s="20">
        <v>55000</v>
      </c>
      <c r="K159" s="20">
        <v>37000</v>
      </c>
      <c r="L159" s="204">
        <f t="shared" si="4"/>
        <v>67.272727272727266</v>
      </c>
    </row>
    <row r="160" spans="1:12" ht="61.5" customHeight="1">
      <c r="A160" s="6"/>
      <c r="B160" s="29"/>
      <c r="C160" s="29"/>
      <c r="D160" s="29"/>
      <c r="E160" s="29"/>
      <c r="F160" s="30"/>
      <c r="G160" s="52" t="s">
        <v>350</v>
      </c>
      <c r="H160" s="74" t="s">
        <v>112</v>
      </c>
      <c r="I160" s="56"/>
      <c r="J160" s="20">
        <f>SUM(J161+J164)</f>
        <v>670000</v>
      </c>
      <c r="K160" s="20">
        <f>SUM(K161+K164)</f>
        <v>278170.2</v>
      </c>
      <c r="L160" s="206">
        <f t="shared" si="4"/>
        <v>41.517940298507462</v>
      </c>
    </row>
    <row r="161" spans="1:12" ht="75">
      <c r="A161" s="6"/>
      <c r="B161" s="29"/>
      <c r="C161" s="29"/>
      <c r="D161" s="29"/>
      <c r="E161" s="29"/>
      <c r="F161" s="30"/>
      <c r="G161" s="52" t="s">
        <v>352</v>
      </c>
      <c r="H161" s="74" t="s">
        <v>351</v>
      </c>
      <c r="I161" s="56"/>
      <c r="J161" s="43">
        <f>SUM(J162)</f>
        <v>580000</v>
      </c>
      <c r="K161" s="43">
        <f>SUM(K162)</f>
        <v>271170.2</v>
      </c>
      <c r="L161" s="203">
        <f t="shared" si="4"/>
        <v>46.753482758620692</v>
      </c>
    </row>
    <row r="162" spans="1:12" ht="90">
      <c r="A162" s="6"/>
      <c r="B162" s="29"/>
      <c r="C162" s="29"/>
      <c r="D162" s="29"/>
      <c r="E162" s="29"/>
      <c r="F162" s="30"/>
      <c r="G162" s="27" t="s">
        <v>353</v>
      </c>
      <c r="H162" s="41" t="s">
        <v>354</v>
      </c>
      <c r="I162" s="26"/>
      <c r="J162" s="20">
        <f>SUM(J163)</f>
        <v>580000</v>
      </c>
      <c r="K162" s="20">
        <f>SUM(K163)</f>
        <v>271170.2</v>
      </c>
      <c r="L162" s="204">
        <f t="shared" si="4"/>
        <v>46.753482758620692</v>
      </c>
    </row>
    <row r="163" spans="1:12" ht="45">
      <c r="A163" s="6"/>
      <c r="B163" s="29"/>
      <c r="C163" s="29"/>
      <c r="D163" s="29"/>
      <c r="E163" s="29"/>
      <c r="F163" s="30"/>
      <c r="G163" s="27" t="s">
        <v>4</v>
      </c>
      <c r="H163" s="73"/>
      <c r="I163" s="26">
        <v>600</v>
      </c>
      <c r="J163" s="20">
        <v>580000</v>
      </c>
      <c r="K163" s="20">
        <v>271170.2</v>
      </c>
      <c r="L163" s="203">
        <f t="shared" si="4"/>
        <v>46.753482758620692</v>
      </c>
    </row>
    <row r="164" spans="1:12" ht="30">
      <c r="A164" s="6"/>
      <c r="B164" s="29"/>
      <c r="C164" s="29"/>
      <c r="D164" s="29"/>
      <c r="E164" s="29"/>
      <c r="F164" s="30"/>
      <c r="G164" s="52" t="s">
        <v>379</v>
      </c>
      <c r="H164" s="75" t="s">
        <v>355</v>
      </c>
      <c r="I164" s="56"/>
      <c r="J164" s="43">
        <f>SUM(J165)</f>
        <v>90000</v>
      </c>
      <c r="K164" s="43">
        <f>SUM(K165)</f>
        <v>7000</v>
      </c>
      <c r="L164" s="203">
        <f t="shared" si="4"/>
        <v>7.7777777777777777</v>
      </c>
    </row>
    <row r="165" spans="1:12" ht="90">
      <c r="A165" s="6"/>
      <c r="B165" s="29"/>
      <c r="C165" s="29"/>
      <c r="D165" s="29"/>
      <c r="E165" s="29"/>
      <c r="F165" s="30"/>
      <c r="G165" s="27" t="s">
        <v>356</v>
      </c>
      <c r="H165" s="31" t="s">
        <v>357</v>
      </c>
      <c r="I165" s="26"/>
      <c r="J165" s="20">
        <f>SUM(J166)</f>
        <v>90000</v>
      </c>
      <c r="K165" s="20">
        <f>SUM(K166)</f>
        <v>7000</v>
      </c>
      <c r="L165" s="204">
        <f t="shared" si="4"/>
        <v>7.7777777777777777</v>
      </c>
    </row>
    <row r="166" spans="1:12" ht="45">
      <c r="A166" s="6"/>
      <c r="B166" s="29"/>
      <c r="C166" s="29"/>
      <c r="D166" s="29"/>
      <c r="E166" s="29"/>
      <c r="F166" s="30"/>
      <c r="G166" s="27" t="s">
        <v>4</v>
      </c>
      <c r="H166" s="73"/>
      <c r="I166" s="26">
        <v>600</v>
      </c>
      <c r="J166" s="20">
        <v>90000</v>
      </c>
      <c r="K166" s="20">
        <v>7000</v>
      </c>
      <c r="L166" s="204">
        <f t="shared" si="4"/>
        <v>7.7777777777777777</v>
      </c>
    </row>
    <row r="167" spans="1:12" ht="72">
      <c r="A167" s="6"/>
      <c r="B167" s="232" t="s">
        <v>29</v>
      </c>
      <c r="C167" s="232"/>
      <c r="D167" s="232"/>
      <c r="E167" s="232"/>
      <c r="F167" s="233"/>
      <c r="G167" s="76" t="s">
        <v>59</v>
      </c>
      <c r="H167" s="77" t="s">
        <v>113</v>
      </c>
      <c r="I167" s="9" t="s">
        <v>0</v>
      </c>
      <c r="J167" s="10">
        <f>SUM(J175+J183+J168+J179)</f>
        <v>145000</v>
      </c>
      <c r="K167" s="10">
        <f>SUM(K175+K183+K168+K179)</f>
        <v>54110</v>
      </c>
      <c r="L167" s="202">
        <f t="shared" si="4"/>
        <v>37.317241379310346</v>
      </c>
    </row>
    <row r="168" spans="1:12" ht="75">
      <c r="A168" s="6"/>
      <c r="B168" s="78"/>
      <c r="C168" s="78"/>
      <c r="D168" s="78"/>
      <c r="E168" s="78"/>
      <c r="F168" s="79"/>
      <c r="G168" s="11" t="s">
        <v>370</v>
      </c>
      <c r="H168" s="80" t="s">
        <v>228</v>
      </c>
      <c r="I168" s="56"/>
      <c r="J168" s="157">
        <f>SUM(J172+J169)</f>
        <v>50000</v>
      </c>
      <c r="K168" s="157">
        <f>SUM(K172+K169)</f>
        <v>27110</v>
      </c>
      <c r="L168" s="203">
        <f t="shared" si="4"/>
        <v>54.22</v>
      </c>
    </row>
    <row r="169" spans="1:12" ht="33" customHeight="1">
      <c r="A169" s="6"/>
      <c r="B169" s="78"/>
      <c r="C169" s="78"/>
      <c r="D169" s="78"/>
      <c r="E169" s="78"/>
      <c r="F169" s="79"/>
      <c r="G169" s="11" t="s">
        <v>229</v>
      </c>
      <c r="H169" s="80" t="s">
        <v>256</v>
      </c>
      <c r="I169" s="56"/>
      <c r="J169" s="157">
        <f>SUM(J170)</f>
        <v>40000</v>
      </c>
      <c r="K169" s="157">
        <f>SUM(K170)</f>
        <v>18360</v>
      </c>
      <c r="L169" s="203">
        <f t="shared" si="4"/>
        <v>45.9</v>
      </c>
    </row>
    <row r="170" spans="1:12" ht="75">
      <c r="A170" s="6"/>
      <c r="B170" s="78"/>
      <c r="C170" s="78"/>
      <c r="D170" s="78"/>
      <c r="E170" s="78"/>
      <c r="F170" s="79"/>
      <c r="G170" s="24" t="s">
        <v>257</v>
      </c>
      <c r="H170" s="82" t="s">
        <v>258</v>
      </c>
      <c r="I170" s="56"/>
      <c r="J170" s="158">
        <f>SUM(J171)</f>
        <v>40000</v>
      </c>
      <c r="K170" s="158">
        <f>SUM(K171)</f>
        <v>18360</v>
      </c>
      <c r="L170" s="204">
        <f t="shared" si="4"/>
        <v>45.9</v>
      </c>
    </row>
    <row r="171" spans="1:12" ht="30">
      <c r="A171" s="6"/>
      <c r="B171" s="78"/>
      <c r="C171" s="78"/>
      <c r="D171" s="78"/>
      <c r="E171" s="78"/>
      <c r="F171" s="79"/>
      <c r="G171" s="45" t="s">
        <v>2</v>
      </c>
      <c r="H171" s="40" t="s">
        <v>0</v>
      </c>
      <c r="I171" s="83">
        <v>200</v>
      </c>
      <c r="J171" s="158">
        <v>40000</v>
      </c>
      <c r="K171" s="158">
        <v>18360</v>
      </c>
      <c r="L171" s="204">
        <f t="shared" si="4"/>
        <v>45.9</v>
      </c>
    </row>
    <row r="172" spans="1:12" ht="75">
      <c r="A172" s="6"/>
      <c r="B172" s="78"/>
      <c r="C172" s="78"/>
      <c r="D172" s="78"/>
      <c r="E172" s="78"/>
      <c r="F172" s="79"/>
      <c r="G172" s="11" t="s">
        <v>304</v>
      </c>
      <c r="H172" s="80" t="s">
        <v>305</v>
      </c>
      <c r="I172" s="56"/>
      <c r="J172" s="157">
        <f>SUM(J173)</f>
        <v>10000</v>
      </c>
      <c r="K172" s="157">
        <f>SUM(K173)</f>
        <v>8750</v>
      </c>
      <c r="L172" s="203">
        <f t="shared" si="4"/>
        <v>87.5</v>
      </c>
    </row>
    <row r="173" spans="1:12" ht="45">
      <c r="A173" s="6"/>
      <c r="B173" s="78"/>
      <c r="C173" s="78"/>
      <c r="D173" s="78"/>
      <c r="E173" s="78"/>
      <c r="F173" s="79"/>
      <c r="G173" s="24" t="s">
        <v>306</v>
      </c>
      <c r="H173" s="82" t="s">
        <v>307</v>
      </c>
      <c r="I173" s="26"/>
      <c r="J173" s="158">
        <f>SUM(J174)</f>
        <v>10000</v>
      </c>
      <c r="K173" s="158">
        <f>SUM(K174)</f>
        <v>8750</v>
      </c>
      <c r="L173" s="204">
        <f t="shared" si="4"/>
        <v>87.5</v>
      </c>
    </row>
    <row r="174" spans="1:12" ht="30">
      <c r="A174" s="6"/>
      <c r="B174" s="78"/>
      <c r="C174" s="78"/>
      <c r="D174" s="78"/>
      <c r="E174" s="78"/>
      <c r="F174" s="79"/>
      <c r="G174" s="27" t="s">
        <v>2</v>
      </c>
      <c r="H174" s="31" t="s">
        <v>0</v>
      </c>
      <c r="I174" s="26">
        <v>200</v>
      </c>
      <c r="J174" s="158">
        <v>10000</v>
      </c>
      <c r="K174" s="158">
        <v>8750</v>
      </c>
      <c r="L174" s="204">
        <f t="shared" si="4"/>
        <v>87.5</v>
      </c>
    </row>
    <row r="175" spans="1:12" ht="60">
      <c r="A175" s="6"/>
      <c r="B175" s="29"/>
      <c r="C175" s="29"/>
      <c r="D175" s="29"/>
      <c r="E175" s="29"/>
      <c r="F175" s="30"/>
      <c r="G175" s="11" t="s">
        <v>159</v>
      </c>
      <c r="H175" s="84" t="s">
        <v>149</v>
      </c>
      <c r="I175" s="26"/>
      <c r="J175" s="43">
        <f>SUM(J177)</f>
        <v>50000</v>
      </c>
      <c r="K175" s="43">
        <f>SUM(K177)</f>
        <v>5000</v>
      </c>
      <c r="L175" s="203">
        <f t="shared" si="4"/>
        <v>10</v>
      </c>
    </row>
    <row r="176" spans="1:12" ht="60">
      <c r="A176" s="6"/>
      <c r="B176" s="29"/>
      <c r="C176" s="29"/>
      <c r="D176" s="29"/>
      <c r="E176" s="29"/>
      <c r="F176" s="30"/>
      <c r="G176" s="11" t="s">
        <v>224</v>
      </c>
      <c r="H176" s="80" t="s">
        <v>150</v>
      </c>
      <c r="I176" s="26"/>
      <c r="J176" s="43">
        <f>SUM(J177)</f>
        <v>50000</v>
      </c>
      <c r="K176" s="43">
        <f>SUM(K177)</f>
        <v>5000</v>
      </c>
      <c r="L176" s="203">
        <f t="shared" si="4"/>
        <v>10</v>
      </c>
    </row>
    <row r="177" spans="1:12" ht="60">
      <c r="A177" s="6"/>
      <c r="B177" s="29"/>
      <c r="C177" s="29"/>
      <c r="D177" s="29"/>
      <c r="E177" s="29"/>
      <c r="F177" s="30"/>
      <c r="G177" s="24" t="s">
        <v>160</v>
      </c>
      <c r="H177" s="82" t="s">
        <v>151</v>
      </c>
      <c r="I177" s="26"/>
      <c r="J177" s="20">
        <f>SUM(J178)</f>
        <v>50000</v>
      </c>
      <c r="K177" s="20">
        <f>SUM(K178)</f>
        <v>5000</v>
      </c>
      <c r="L177" s="204">
        <f t="shared" si="4"/>
        <v>10</v>
      </c>
    </row>
    <row r="178" spans="1:12" ht="45">
      <c r="A178" s="6"/>
      <c r="B178" s="29"/>
      <c r="C178" s="29"/>
      <c r="D178" s="29"/>
      <c r="E178" s="29"/>
      <c r="F178" s="30"/>
      <c r="G178" s="27" t="s">
        <v>4</v>
      </c>
      <c r="H178" s="31" t="s">
        <v>0</v>
      </c>
      <c r="I178" s="26">
        <v>600</v>
      </c>
      <c r="J178" s="20">
        <v>50000</v>
      </c>
      <c r="K178" s="20">
        <v>5000</v>
      </c>
      <c r="L178" s="204">
        <f t="shared" si="4"/>
        <v>10</v>
      </c>
    </row>
    <row r="179" spans="1:12" ht="60">
      <c r="A179" s="6"/>
      <c r="B179" s="29"/>
      <c r="C179" s="29"/>
      <c r="D179" s="29"/>
      <c r="E179" s="29"/>
      <c r="F179" s="30"/>
      <c r="G179" s="52" t="s">
        <v>404</v>
      </c>
      <c r="H179" s="75" t="s">
        <v>246</v>
      </c>
      <c r="I179" s="56"/>
      <c r="J179" s="81">
        <f>SUM(J180)</f>
        <v>40000</v>
      </c>
      <c r="K179" s="81">
        <f>SUM(K180)</f>
        <v>22000</v>
      </c>
      <c r="L179" s="203">
        <f t="shared" si="4"/>
        <v>55</v>
      </c>
    </row>
    <row r="180" spans="1:12" ht="78" customHeight="1">
      <c r="A180" s="6"/>
      <c r="B180" s="29"/>
      <c r="C180" s="29"/>
      <c r="D180" s="29"/>
      <c r="E180" s="29"/>
      <c r="F180" s="30"/>
      <c r="G180" s="52" t="s">
        <v>308</v>
      </c>
      <c r="H180" s="75" t="s">
        <v>309</v>
      </c>
      <c r="I180" s="56"/>
      <c r="J180" s="81">
        <f>SUM(J181)</f>
        <v>40000</v>
      </c>
      <c r="K180" s="81">
        <f>SUM(K181)</f>
        <v>22000</v>
      </c>
      <c r="L180" s="203">
        <f t="shared" si="4"/>
        <v>55</v>
      </c>
    </row>
    <row r="181" spans="1:12" ht="30">
      <c r="A181" s="6"/>
      <c r="B181" s="29"/>
      <c r="C181" s="29"/>
      <c r="D181" s="29"/>
      <c r="E181" s="29"/>
      <c r="F181" s="30"/>
      <c r="G181" s="27" t="s">
        <v>371</v>
      </c>
      <c r="H181" s="31" t="s">
        <v>318</v>
      </c>
      <c r="I181" s="26"/>
      <c r="J181" s="72">
        <f>SUM(J182:J182)</f>
        <v>40000</v>
      </c>
      <c r="K181" s="72">
        <f>SUM(K182:K182)</f>
        <v>22000</v>
      </c>
      <c r="L181" s="204">
        <f t="shared" si="4"/>
        <v>55</v>
      </c>
    </row>
    <row r="182" spans="1:12" ht="30">
      <c r="A182" s="6"/>
      <c r="B182" s="29"/>
      <c r="C182" s="29"/>
      <c r="D182" s="29"/>
      <c r="E182" s="29"/>
      <c r="F182" s="30"/>
      <c r="G182" s="27" t="s">
        <v>2</v>
      </c>
      <c r="H182" s="31" t="s">
        <v>0</v>
      </c>
      <c r="I182" s="26">
        <v>200</v>
      </c>
      <c r="J182" s="72">
        <v>40000</v>
      </c>
      <c r="K182" s="72">
        <v>22000</v>
      </c>
      <c r="L182" s="204">
        <f t="shared" si="4"/>
        <v>55</v>
      </c>
    </row>
    <row r="183" spans="1:12" ht="49.5" customHeight="1">
      <c r="A183" s="6"/>
      <c r="B183" s="29"/>
      <c r="C183" s="29"/>
      <c r="D183" s="29"/>
      <c r="E183" s="29"/>
      <c r="F183" s="30"/>
      <c r="G183" s="52" t="s">
        <v>216</v>
      </c>
      <c r="H183" s="85" t="s">
        <v>219</v>
      </c>
      <c r="I183" s="26"/>
      <c r="J183" s="43">
        <f>SUM(J184)</f>
        <v>5000</v>
      </c>
      <c r="K183" s="43">
        <f t="shared" ref="K183:K185" si="9">SUM(K184)</f>
        <v>0</v>
      </c>
      <c r="L183" s="204">
        <f t="shared" si="4"/>
        <v>0</v>
      </c>
    </row>
    <row r="184" spans="1:12" ht="30">
      <c r="A184" s="6"/>
      <c r="B184" s="29"/>
      <c r="C184" s="29"/>
      <c r="D184" s="29"/>
      <c r="E184" s="29"/>
      <c r="F184" s="30"/>
      <c r="G184" s="52" t="s">
        <v>217</v>
      </c>
      <c r="H184" s="85" t="s">
        <v>220</v>
      </c>
      <c r="I184" s="26"/>
      <c r="J184" s="43">
        <f>SUM(J185)</f>
        <v>5000</v>
      </c>
      <c r="K184" s="43">
        <f t="shared" si="9"/>
        <v>0</v>
      </c>
      <c r="L184" s="204">
        <f t="shared" si="4"/>
        <v>0</v>
      </c>
    </row>
    <row r="185" spans="1:12" ht="45">
      <c r="A185" s="6"/>
      <c r="B185" s="29"/>
      <c r="C185" s="29"/>
      <c r="D185" s="29"/>
      <c r="E185" s="29"/>
      <c r="F185" s="30"/>
      <c r="G185" s="27" t="s">
        <v>218</v>
      </c>
      <c r="H185" s="46" t="s">
        <v>221</v>
      </c>
      <c r="I185" s="26"/>
      <c r="J185" s="20">
        <f>SUM(J186)</f>
        <v>5000</v>
      </c>
      <c r="K185" s="20">
        <f t="shared" si="9"/>
        <v>0</v>
      </c>
      <c r="L185" s="204">
        <f t="shared" si="4"/>
        <v>0</v>
      </c>
    </row>
    <row r="186" spans="1:12" ht="30">
      <c r="A186" s="6"/>
      <c r="B186" s="29"/>
      <c r="C186" s="29"/>
      <c r="D186" s="29"/>
      <c r="E186" s="29"/>
      <c r="F186" s="30"/>
      <c r="G186" s="45" t="s">
        <v>2</v>
      </c>
      <c r="H186" s="46" t="s">
        <v>0</v>
      </c>
      <c r="I186" s="83">
        <v>200</v>
      </c>
      <c r="J186" s="20">
        <v>5000</v>
      </c>
      <c r="K186" s="20">
        <v>0</v>
      </c>
      <c r="L186" s="204">
        <f t="shared" si="4"/>
        <v>0</v>
      </c>
    </row>
    <row r="187" spans="1:12" ht="57.75">
      <c r="A187" s="6"/>
      <c r="B187" s="232" t="s">
        <v>28</v>
      </c>
      <c r="C187" s="232"/>
      <c r="D187" s="232"/>
      <c r="E187" s="232"/>
      <c r="F187" s="233"/>
      <c r="G187" s="76" t="s">
        <v>60</v>
      </c>
      <c r="H187" s="86" t="s">
        <v>114</v>
      </c>
      <c r="I187" s="9" t="s">
        <v>0</v>
      </c>
      <c r="J187" s="10">
        <f>SUM(J188+J198)</f>
        <v>15529131.949999999</v>
      </c>
      <c r="K187" s="10">
        <f>SUM(K188+K198)</f>
        <v>6460185.4300000006</v>
      </c>
      <c r="L187" s="202">
        <f t="shared" si="4"/>
        <v>41.600428477265929</v>
      </c>
    </row>
    <row r="188" spans="1:12" ht="75">
      <c r="A188" s="6"/>
      <c r="B188" s="78"/>
      <c r="C188" s="78"/>
      <c r="D188" s="78"/>
      <c r="E188" s="78"/>
      <c r="F188" s="79"/>
      <c r="G188" s="52" t="s">
        <v>399</v>
      </c>
      <c r="H188" s="85" t="s">
        <v>115</v>
      </c>
      <c r="I188" s="56"/>
      <c r="J188" s="104">
        <f>SUM(J189+J192+J195)</f>
        <v>1588000</v>
      </c>
      <c r="K188" s="104">
        <f>SUM(K189+K192+K195)</f>
        <v>32850</v>
      </c>
      <c r="L188" s="203">
        <f t="shared" si="4"/>
        <v>2.0686397984886651</v>
      </c>
    </row>
    <row r="189" spans="1:12" ht="15">
      <c r="A189" s="6"/>
      <c r="B189" s="78"/>
      <c r="C189" s="78"/>
      <c r="D189" s="78"/>
      <c r="E189" s="78"/>
      <c r="F189" s="79"/>
      <c r="G189" s="52" t="s">
        <v>310</v>
      </c>
      <c r="H189" s="85" t="s">
        <v>311</v>
      </c>
      <c r="I189" s="56"/>
      <c r="J189" s="158">
        <f>SUM(J190)</f>
        <v>1458000</v>
      </c>
      <c r="K189" s="158">
        <f>SUM(K190)</f>
        <v>0</v>
      </c>
      <c r="L189" s="204">
        <f t="shared" si="4"/>
        <v>0</v>
      </c>
    </row>
    <row r="190" spans="1:12" ht="30">
      <c r="A190" s="6"/>
      <c r="B190" s="78"/>
      <c r="C190" s="78"/>
      <c r="D190" s="78"/>
      <c r="E190" s="78"/>
      <c r="F190" s="79"/>
      <c r="G190" s="24" t="s">
        <v>319</v>
      </c>
      <c r="H190" s="46" t="s">
        <v>315</v>
      </c>
      <c r="I190" s="26"/>
      <c r="J190" s="158">
        <f>SUM(J191)</f>
        <v>1458000</v>
      </c>
      <c r="K190" s="158">
        <f>SUM(K191)</f>
        <v>0</v>
      </c>
      <c r="L190" s="204">
        <f t="shared" si="4"/>
        <v>0</v>
      </c>
    </row>
    <row r="191" spans="1:12" ht="30">
      <c r="A191" s="6"/>
      <c r="B191" s="78"/>
      <c r="C191" s="78"/>
      <c r="D191" s="78"/>
      <c r="E191" s="78"/>
      <c r="F191" s="79"/>
      <c r="G191" s="27" t="s">
        <v>2</v>
      </c>
      <c r="H191" s="31" t="s">
        <v>0</v>
      </c>
      <c r="I191" s="26">
        <v>200</v>
      </c>
      <c r="J191" s="108">
        <v>1458000</v>
      </c>
      <c r="K191" s="108">
        <v>0</v>
      </c>
      <c r="L191" s="204">
        <f t="shared" si="4"/>
        <v>0</v>
      </c>
    </row>
    <row r="192" spans="1:12" ht="105">
      <c r="A192" s="6"/>
      <c r="B192" s="78"/>
      <c r="C192" s="78"/>
      <c r="D192" s="78"/>
      <c r="E192" s="78"/>
      <c r="F192" s="79"/>
      <c r="G192" s="52" t="s">
        <v>312</v>
      </c>
      <c r="H192" s="75" t="s">
        <v>253</v>
      </c>
      <c r="I192" s="56"/>
      <c r="J192" s="158">
        <f>SUM(J193)</f>
        <v>60000</v>
      </c>
      <c r="K192" s="158">
        <f>SUM(K193)</f>
        <v>32850</v>
      </c>
      <c r="L192" s="203">
        <f t="shared" si="4"/>
        <v>54.75</v>
      </c>
    </row>
    <row r="193" spans="1:12" ht="60">
      <c r="A193" s="6"/>
      <c r="B193" s="78"/>
      <c r="C193" s="78"/>
      <c r="D193" s="78"/>
      <c r="E193" s="78"/>
      <c r="F193" s="79"/>
      <c r="G193" s="27" t="s">
        <v>320</v>
      </c>
      <c r="H193" s="31" t="s">
        <v>316</v>
      </c>
      <c r="I193" s="26"/>
      <c r="J193" s="158">
        <f>SUM(J194)</f>
        <v>60000</v>
      </c>
      <c r="K193" s="158">
        <f>SUM(K194)</f>
        <v>32850</v>
      </c>
      <c r="L193" s="204">
        <f>K193/J193%</f>
        <v>54.75</v>
      </c>
    </row>
    <row r="194" spans="1:12" ht="30">
      <c r="A194" s="6"/>
      <c r="B194" s="78"/>
      <c r="C194" s="78"/>
      <c r="D194" s="78"/>
      <c r="E194" s="78"/>
      <c r="F194" s="79"/>
      <c r="G194" s="27" t="s">
        <v>2</v>
      </c>
      <c r="H194" s="31" t="s">
        <v>0</v>
      </c>
      <c r="I194" s="26">
        <v>200</v>
      </c>
      <c r="J194" s="108">
        <v>60000</v>
      </c>
      <c r="K194" s="108">
        <v>32850</v>
      </c>
      <c r="L194" s="204">
        <f>K194/J194%</f>
        <v>54.75</v>
      </c>
    </row>
    <row r="195" spans="1:12" ht="45">
      <c r="A195" s="6"/>
      <c r="B195" s="78"/>
      <c r="C195" s="78"/>
      <c r="D195" s="78"/>
      <c r="E195" s="78"/>
      <c r="F195" s="79"/>
      <c r="G195" s="24" t="s">
        <v>254</v>
      </c>
      <c r="H195" s="87" t="s">
        <v>313</v>
      </c>
      <c r="I195" s="22"/>
      <c r="J195" s="158">
        <f>SUM(J196)</f>
        <v>70000</v>
      </c>
      <c r="K195" s="158">
        <f>SUM(K196)</f>
        <v>0</v>
      </c>
      <c r="L195" s="204">
        <f>K195/J195%</f>
        <v>0</v>
      </c>
    </row>
    <row r="196" spans="1:12" ht="45">
      <c r="A196" s="6"/>
      <c r="B196" s="78"/>
      <c r="C196" s="78"/>
      <c r="D196" s="78"/>
      <c r="E196" s="78"/>
      <c r="F196" s="79"/>
      <c r="G196" s="24" t="s">
        <v>255</v>
      </c>
      <c r="H196" s="87" t="s">
        <v>314</v>
      </c>
      <c r="I196" s="22"/>
      <c r="J196" s="158">
        <f>SUM(J197)</f>
        <v>70000</v>
      </c>
      <c r="K196" s="158">
        <f>SUM(K197)</f>
        <v>0</v>
      </c>
      <c r="L196" s="204">
        <f>K196/J196%</f>
        <v>0</v>
      </c>
    </row>
    <row r="197" spans="1:12" ht="30">
      <c r="A197" s="6"/>
      <c r="B197" s="78"/>
      <c r="C197" s="78"/>
      <c r="D197" s="78"/>
      <c r="E197" s="78"/>
      <c r="F197" s="79"/>
      <c r="G197" s="27" t="s">
        <v>2</v>
      </c>
      <c r="H197" s="31" t="s">
        <v>0</v>
      </c>
      <c r="I197" s="26">
        <v>200</v>
      </c>
      <c r="J197" s="108">
        <v>70000</v>
      </c>
      <c r="K197" s="108">
        <v>0</v>
      </c>
      <c r="L197" s="204">
        <f>K197/J197%</f>
        <v>0</v>
      </c>
    </row>
    <row r="198" spans="1:12" ht="60">
      <c r="A198" s="6"/>
      <c r="B198" s="238" t="s">
        <v>27</v>
      </c>
      <c r="C198" s="238"/>
      <c r="D198" s="238"/>
      <c r="E198" s="238"/>
      <c r="F198" s="239"/>
      <c r="G198" s="52" t="s">
        <v>161</v>
      </c>
      <c r="H198" s="84" t="s">
        <v>240</v>
      </c>
      <c r="I198" s="13" t="s">
        <v>0</v>
      </c>
      <c r="J198" s="43">
        <f>SUM(J199)</f>
        <v>13941131.949999999</v>
      </c>
      <c r="K198" s="43">
        <f>SUM(K199)</f>
        <v>6427335.4300000006</v>
      </c>
      <c r="L198" s="203">
        <f t="shared" ref="L198:L275" si="10">K198/J198%</f>
        <v>46.103397149182001</v>
      </c>
    </row>
    <row r="199" spans="1:12" ht="90">
      <c r="A199" s="6"/>
      <c r="B199" s="15"/>
      <c r="C199" s="15"/>
      <c r="D199" s="15"/>
      <c r="E199" s="15"/>
      <c r="F199" s="16"/>
      <c r="G199" s="88" t="s">
        <v>372</v>
      </c>
      <c r="H199" s="89" t="s">
        <v>241</v>
      </c>
      <c r="I199" s="56"/>
      <c r="J199" s="43">
        <f>SUM(J200)</f>
        <v>13941131.949999999</v>
      </c>
      <c r="K199" s="43">
        <f>SUM(K200)</f>
        <v>6427335.4300000006</v>
      </c>
      <c r="L199" s="203">
        <f t="shared" si="10"/>
        <v>46.103397149182001</v>
      </c>
    </row>
    <row r="200" spans="1:12" ht="45">
      <c r="A200" s="6"/>
      <c r="B200" s="15"/>
      <c r="C200" s="15"/>
      <c r="D200" s="15"/>
      <c r="E200" s="15"/>
      <c r="F200" s="16"/>
      <c r="G200" s="27" t="s">
        <v>61</v>
      </c>
      <c r="H200" s="90" t="s">
        <v>317</v>
      </c>
      <c r="I200" s="26"/>
      <c r="J200" s="20">
        <f>SUM(J201:J204)</f>
        <v>13941131.949999999</v>
      </c>
      <c r="K200" s="20">
        <f>SUM(K201:K204)</f>
        <v>6427335.4300000006</v>
      </c>
      <c r="L200" s="204">
        <f t="shared" si="10"/>
        <v>46.103397149182001</v>
      </c>
    </row>
    <row r="201" spans="1:12" ht="90">
      <c r="A201" s="6"/>
      <c r="B201" s="33"/>
      <c r="C201" s="33"/>
      <c r="D201" s="33"/>
      <c r="E201" s="33"/>
      <c r="F201" s="34"/>
      <c r="G201" s="27" t="s">
        <v>3</v>
      </c>
      <c r="H201" s="90"/>
      <c r="I201" s="26">
        <v>100</v>
      </c>
      <c r="J201" s="20">
        <v>10912872.09</v>
      </c>
      <c r="K201" s="20">
        <v>5435599.3700000001</v>
      </c>
      <c r="L201" s="204">
        <f t="shared" si="10"/>
        <v>49.80906332605975</v>
      </c>
    </row>
    <row r="202" spans="1:12" ht="30">
      <c r="A202" s="6"/>
      <c r="B202" s="240">
        <v>200</v>
      </c>
      <c r="C202" s="240"/>
      <c r="D202" s="240"/>
      <c r="E202" s="240"/>
      <c r="F202" s="241"/>
      <c r="G202" s="27" t="s">
        <v>2</v>
      </c>
      <c r="H202" s="31" t="s">
        <v>0</v>
      </c>
      <c r="I202" s="26">
        <v>200</v>
      </c>
      <c r="J202" s="20">
        <v>2929000</v>
      </c>
      <c r="K202" s="20">
        <v>917985.2</v>
      </c>
      <c r="L202" s="204">
        <f t="shared" si="10"/>
        <v>31.341249573233185</v>
      </c>
    </row>
    <row r="203" spans="1:12" ht="30">
      <c r="A203" s="6"/>
      <c r="B203" s="200"/>
      <c r="C203" s="200"/>
      <c r="D203" s="200"/>
      <c r="E203" s="200"/>
      <c r="F203" s="201"/>
      <c r="G203" s="27" t="s">
        <v>5</v>
      </c>
      <c r="H203" s="31" t="s">
        <v>0</v>
      </c>
      <c r="I203" s="26">
        <v>300</v>
      </c>
      <c r="J203" s="20">
        <v>67259.86</v>
      </c>
      <c r="K203" s="20">
        <v>67259.86</v>
      </c>
      <c r="L203" s="204">
        <f t="shared" si="10"/>
        <v>100</v>
      </c>
    </row>
    <row r="204" spans="1:12" ht="15">
      <c r="A204" s="6"/>
      <c r="B204" s="234">
        <v>600</v>
      </c>
      <c r="C204" s="234"/>
      <c r="D204" s="234"/>
      <c r="E204" s="234"/>
      <c r="F204" s="235"/>
      <c r="G204" s="27" t="s">
        <v>1</v>
      </c>
      <c r="H204" s="31" t="s">
        <v>0</v>
      </c>
      <c r="I204" s="26">
        <v>800</v>
      </c>
      <c r="J204" s="20">
        <v>32000</v>
      </c>
      <c r="K204" s="20">
        <v>6491</v>
      </c>
      <c r="L204" s="204">
        <f t="shared" si="10"/>
        <v>20.284375000000001</v>
      </c>
    </row>
    <row r="205" spans="1:12" ht="43.5">
      <c r="A205" s="6"/>
      <c r="B205" s="232" t="s">
        <v>26</v>
      </c>
      <c r="C205" s="232"/>
      <c r="D205" s="232"/>
      <c r="E205" s="232"/>
      <c r="F205" s="233"/>
      <c r="G205" s="91" t="s">
        <v>62</v>
      </c>
      <c r="H205" s="92" t="s">
        <v>116</v>
      </c>
      <c r="I205" s="9" t="s">
        <v>0</v>
      </c>
      <c r="J205" s="93">
        <f>SUM(J213+J206)</f>
        <v>89722736.280000001</v>
      </c>
      <c r="K205" s="93">
        <f>SUM(K213+K206)</f>
        <v>41686375.329999998</v>
      </c>
      <c r="L205" s="202">
        <f t="shared" si="10"/>
        <v>46.461328597813022</v>
      </c>
    </row>
    <row r="206" spans="1:12" ht="45">
      <c r="A206" s="6"/>
      <c r="B206" s="78"/>
      <c r="C206" s="78"/>
      <c r="D206" s="78"/>
      <c r="E206" s="78"/>
      <c r="F206" s="79"/>
      <c r="G206" s="11" t="s">
        <v>248</v>
      </c>
      <c r="H206" s="94" t="s">
        <v>117</v>
      </c>
      <c r="I206" s="56" t="s">
        <v>0</v>
      </c>
      <c r="J206" s="157">
        <f>SUM(J207+J210)</f>
        <v>750000</v>
      </c>
      <c r="K206" s="157">
        <f>SUM(K207+K210)</f>
        <v>354200</v>
      </c>
      <c r="L206" s="203">
        <f t="shared" si="10"/>
        <v>47.226666666666667</v>
      </c>
    </row>
    <row r="207" spans="1:12" ht="90">
      <c r="A207" s="6"/>
      <c r="B207" s="78"/>
      <c r="C207" s="78"/>
      <c r="D207" s="78"/>
      <c r="E207" s="78"/>
      <c r="F207" s="79"/>
      <c r="G207" s="11" t="s">
        <v>250</v>
      </c>
      <c r="H207" s="84" t="s">
        <v>119</v>
      </c>
      <c r="I207" s="56"/>
      <c r="J207" s="158">
        <f>SUM(J208)</f>
        <v>700000</v>
      </c>
      <c r="K207" s="157">
        <f>SUM(K208)</f>
        <v>310000</v>
      </c>
      <c r="L207" s="203">
        <f t="shared" si="10"/>
        <v>44.285714285714285</v>
      </c>
    </row>
    <row r="208" spans="1:12" ht="45">
      <c r="A208" s="6"/>
      <c r="B208" s="78"/>
      <c r="C208" s="78"/>
      <c r="D208" s="78"/>
      <c r="E208" s="78"/>
      <c r="F208" s="79"/>
      <c r="G208" s="21" t="s">
        <v>65</v>
      </c>
      <c r="H208" s="95" t="s">
        <v>321</v>
      </c>
      <c r="I208" s="26"/>
      <c r="J208" s="158">
        <f>SUM(J209)</f>
        <v>700000</v>
      </c>
      <c r="K208" s="158">
        <f>SUM(K209)</f>
        <v>310000</v>
      </c>
      <c r="L208" s="204">
        <f t="shared" si="10"/>
        <v>44.285714285714285</v>
      </c>
    </row>
    <row r="209" spans="1:12" ht="45">
      <c r="A209" s="6"/>
      <c r="B209" s="78"/>
      <c r="C209" s="78"/>
      <c r="D209" s="78"/>
      <c r="E209" s="78"/>
      <c r="F209" s="79"/>
      <c r="G209" s="27" t="s">
        <v>4</v>
      </c>
      <c r="H209" s="95"/>
      <c r="I209" s="26">
        <v>600</v>
      </c>
      <c r="J209" s="158">
        <v>700000</v>
      </c>
      <c r="K209" s="158">
        <v>310000</v>
      </c>
      <c r="L209" s="205">
        <f t="shared" si="10"/>
        <v>44.285714285714285</v>
      </c>
    </row>
    <row r="210" spans="1:12" ht="120" customHeight="1">
      <c r="A210" s="6"/>
      <c r="B210" s="78"/>
      <c r="C210" s="78"/>
      <c r="D210" s="78"/>
      <c r="E210" s="78"/>
      <c r="F210" s="79"/>
      <c r="G210" s="52" t="s">
        <v>373</v>
      </c>
      <c r="H210" s="96" t="s">
        <v>209</v>
      </c>
      <c r="I210" s="56"/>
      <c r="J210" s="157">
        <f>SUM(J211)</f>
        <v>50000</v>
      </c>
      <c r="K210" s="157">
        <f>SUM(K211)</f>
        <v>44200</v>
      </c>
      <c r="L210" s="203">
        <f t="shared" si="10"/>
        <v>88.4</v>
      </c>
    </row>
    <row r="211" spans="1:12" ht="45">
      <c r="A211" s="6"/>
      <c r="B211" s="78"/>
      <c r="C211" s="78"/>
      <c r="D211" s="78"/>
      <c r="E211" s="78"/>
      <c r="F211" s="79"/>
      <c r="G211" s="27" t="s">
        <v>65</v>
      </c>
      <c r="H211" s="97" t="s">
        <v>322</v>
      </c>
      <c r="I211" s="26"/>
      <c r="J211" s="158">
        <f>SUM(J212)</f>
        <v>50000</v>
      </c>
      <c r="K211" s="158">
        <f>SUM(K212)</f>
        <v>44200</v>
      </c>
      <c r="L211" s="204">
        <f t="shared" si="10"/>
        <v>88.4</v>
      </c>
    </row>
    <row r="212" spans="1:12" ht="45">
      <c r="A212" s="6"/>
      <c r="B212" s="78"/>
      <c r="C212" s="78"/>
      <c r="D212" s="78"/>
      <c r="E212" s="78"/>
      <c r="F212" s="79"/>
      <c r="G212" s="27" t="s">
        <v>4</v>
      </c>
      <c r="H212" s="95"/>
      <c r="I212" s="26">
        <v>600</v>
      </c>
      <c r="J212" s="158">
        <v>50000</v>
      </c>
      <c r="K212" s="158">
        <v>44200</v>
      </c>
      <c r="L212" s="204">
        <f t="shared" si="10"/>
        <v>88.4</v>
      </c>
    </row>
    <row r="213" spans="1:12" ht="45">
      <c r="A213" s="6"/>
      <c r="B213" s="238" t="s">
        <v>25</v>
      </c>
      <c r="C213" s="238"/>
      <c r="D213" s="238"/>
      <c r="E213" s="238"/>
      <c r="F213" s="239"/>
      <c r="G213" s="54" t="s">
        <v>162</v>
      </c>
      <c r="H213" s="98" t="s">
        <v>249</v>
      </c>
      <c r="I213" s="56" t="s">
        <v>0</v>
      </c>
      <c r="J213" s="81">
        <f>SUM(J233+J214+J238)</f>
        <v>88972736.280000001</v>
      </c>
      <c r="K213" s="81">
        <f>SUM(K233+K214+K238)</f>
        <v>41332175.329999998</v>
      </c>
      <c r="L213" s="203">
        <f t="shared" si="10"/>
        <v>46.454877143405305</v>
      </c>
    </row>
    <row r="214" spans="1:12" ht="33.75" customHeight="1">
      <c r="A214" s="6"/>
      <c r="B214" s="15"/>
      <c r="C214" s="15"/>
      <c r="D214" s="15"/>
      <c r="E214" s="15"/>
      <c r="F214" s="16"/>
      <c r="G214" s="11" t="s">
        <v>118</v>
      </c>
      <c r="H214" s="94" t="s">
        <v>251</v>
      </c>
      <c r="I214" s="56"/>
      <c r="J214" s="81">
        <f>SUM(J215+J221+J223+J217+J229+J231+J227+J225)</f>
        <v>88175569.609999999</v>
      </c>
      <c r="K214" s="81">
        <f>SUM(K215+K221+K223+K217+K229+K231+K227+K225)</f>
        <v>40829008.659999996</v>
      </c>
      <c r="L214" s="203">
        <f t="shared" si="10"/>
        <v>46.304218776908904</v>
      </c>
    </row>
    <row r="215" spans="1:12" ht="30">
      <c r="A215" s="6"/>
      <c r="B215" s="15"/>
      <c r="C215" s="15"/>
      <c r="D215" s="15"/>
      <c r="E215" s="15"/>
      <c r="F215" s="16"/>
      <c r="G215" s="27" t="s">
        <v>52</v>
      </c>
      <c r="H215" s="90" t="s">
        <v>323</v>
      </c>
      <c r="I215" s="26"/>
      <c r="J215" s="72">
        <f>SUM(J216)</f>
        <v>23482000</v>
      </c>
      <c r="K215" s="72">
        <f>SUM(K216)</f>
        <v>9722000</v>
      </c>
      <c r="L215" s="204">
        <f t="shared" si="10"/>
        <v>41.401924878630439</v>
      </c>
    </row>
    <row r="216" spans="1:12" ht="45">
      <c r="A216" s="6"/>
      <c r="B216" s="15"/>
      <c r="C216" s="15"/>
      <c r="D216" s="15"/>
      <c r="E216" s="15"/>
      <c r="F216" s="16"/>
      <c r="G216" s="27" t="s">
        <v>4</v>
      </c>
      <c r="H216" s="31" t="s">
        <v>0</v>
      </c>
      <c r="I216" s="26">
        <v>600</v>
      </c>
      <c r="J216" s="72">
        <v>23482000</v>
      </c>
      <c r="K216" s="72">
        <v>9722000</v>
      </c>
      <c r="L216" s="204">
        <f t="shared" si="10"/>
        <v>41.401924878630439</v>
      </c>
    </row>
    <row r="217" spans="1:12" ht="30">
      <c r="A217" s="6"/>
      <c r="B217" s="15"/>
      <c r="C217" s="15"/>
      <c r="D217" s="15"/>
      <c r="E217" s="15"/>
      <c r="F217" s="16"/>
      <c r="G217" s="27" t="s">
        <v>171</v>
      </c>
      <c r="H217" s="46" t="s">
        <v>324</v>
      </c>
      <c r="I217" s="26"/>
      <c r="J217" s="158">
        <f>SUM(J218:J220)</f>
        <v>3807000</v>
      </c>
      <c r="K217" s="158">
        <f>SUM(K218:K220)</f>
        <v>1789286.68</v>
      </c>
      <c r="L217" s="204">
        <f t="shared" si="10"/>
        <v>46.999912792224848</v>
      </c>
    </row>
    <row r="218" spans="1:12" ht="90">
      <c r="A218" s="6"/>
      <c r="B218" s="15"/>
      <c r="C218" s="15"/>
      <c r="D218" s="15"/>
      <c r="E218" s="15"/>
      <c r="F218" s="16"/>
      <c r="G218" s="27" t="s">
        <v>3</v>
      </c>
      <c r="H218" s="46"/>
      <c r="I218" s="26">
        <v>100</v>
      </c>
      <c r="J218" s="158">
        <v>3206777</v>
      </c>
      <c r="K218" s="158">
        <v>1580820.93</v>
      </c>
      <c r="L218" s="203">
        <f>K218/J218%</f>
        <v>49.296253839914655</v>
      </c>
    </row>
    <row r="219" spans="1:12" ht="30">
      <c r="A219" s="6"/>
      <c r="B219" s="15"/>
      <c r="C219" s="15"/>
      <c r="D219" s="15"/>
      <c r="E219" s="15"/>
      <c r="F219" s="16"/>
      <c r="G219" s="27" t="s">
        <v>2</v>
      </c>
      <c r="H219" s="46"/>
      <c r="I219" s="26">
        <v>200</v>
      </c>
      <c r="J219" s="158">
        <v>594375</v>
      </c>
      <c r="K219" s="158">
        <v>207084.75</v>
      </c>
      <c r="L219" s="204">
        <f>K219/J219%</f>
        <v>34.840757097791801</v>
      </c>
    </row>
    <row r="220" spans="1:12" ht="15">
      <c r="A220" s="6"/>
      <c r="B220" s="15"/>
      <c r="C220" s="15"/>
      <c r="D220" s="15"/>
      <c r="E220" s="15"/>
      <c r="F220" s="16"/>
      <c r="G220" s="27" t="s">
        <v>1</v>
      </c>
      <c r="H220" s="31" t="s">
        <v>0</v>
      </c>
      <c r="I220" s="26">
        <v>800</v>
      </c>
      <c r="J220" s="158">
        <v>5848</v>
      </c>
      <c r="K220" s="158">
        <v>1381</v>
      </c>
      <c r="L220" s="204">
        <f>K220/J220%</f>
        <v>23.614911080711355</v>
      </c>
    </row>
    <row r="221" spans="1:12" ht="30">
      <c r="A221" s="6"/>
      <c r="B221" s="234">
        <v>800</v>
      </c>
      <c r="C221" s="234"/>
      <c r="D221" s="234"/>
      <c r="E221" s="234"/>
      <c r="F221" s="235"/>
      <c r="G221" s="27" t="s">
        <v>63</v>
      </c>
      <c r="H221" s="31" t="s">
        <v>325</v>
      </c>
      <c r="I221" s="26"/>
      <c r="J221" s="72">
        <f>SUM(J222:J222)</f>
        <v>29828000</v>
      </c>
      <c r="K221" s="72">
        <f>SUM(K222:K222)</f>
        <v>13011012</v>
      </c>
      <c r="L221" s="204">
        <f t="shared" ref="L221:L228" si="11">K221/J221%</f>
        <v>43.62012873809843</v>
      </c>
    </row>
    <row r="222" spans="1:12" ht="45">
      <c r="A222" s="6"/>
      <c r="B222" s="236" t="s">
        <v>24</v>
      </c>
      <c r="C222" s="236"/>
      <c r="D222" s="236"/>
      <c r="E222" s="236"/>
      <c r="F222" s="237"/>
      <c r="G222" s="27" t="s">
        <v>4</v>
      </c>
      <c r="H222" s="31" t="s">
        <v>0</v>
      </c>
      <c r="I222" s="26">
        <v>600</v>
      </c>
      <c r="J222" s="72">
        <v>29828000</v>
      </c>
      <c r="K222" s="72">
        <v>13011012</v>
      </c>
      <c r="L222" s="204">
        <f t="shared" si="11"/>
        <v>43.62012873809843</v>
      </c>
    </row>
    <row r="223" spans="1:12" ht="15">
      <c r="A223" s="6"/>
      <c r="B223" s="234">
        <v>300</v>
      </c>
      <c r="C223" s="234"/>
      <c r="D223" s="234"/>
      <c r="E223" s="234"/>
      <c r="F223" s="235"/>
      <c r="G223" s="24" t="s">
        <v>64</v>
      </c>
      <c r="H223" s="90" t="s">
        <v>326</v>
      </c>
      <c r="I223" s="26"/>
      <c r="J223" s="72">
        <f>SUM(J224)</f>
        <v>12284962</v>
      </c>
      <c r="K223" s="72">
        <f>SUM(K224)</f>
        <v>5173700</v>
      </c>
      <c r="L223" s="204">
        <f t="shared" si="11"/>
        <v>42.114090381394753</v>
      </c>
    </row>
    <row r="224" spans="1:12" ht="45">
      <c r="A224" s="6"/>
      <c r="B224" s="29"/>
      <c r="C224" s="29"/>
      <c r="D224" s="29"/>
      <c r="E224" s="29"/>
      <c r="F224" s="30"/>
      <c r="G224" s="27" t="s">
        <v>4</v>
      </c>
      <c r="H224" s="31" t="s">
        <v>0</v>
      </c>
      <c r="I224" s="26">
        <v>600</v>
      </c>
      <c r="J224" s="72">
        <v>12284962</v>
      </c>
      <c r="K224" s="72">
        <v>5173700</v>
      </c>
      <c r="L224" s="204">
        <f>K224/J224%</f>
        <v>42.114090381394753</v>
      </c>
    </row>
    <row r="225" spans="1:12" ht="60">
      <c r="A225" s="6"/>
      <c r="B225" s="219"/>
      <c r="C225" s="219"/>
      <c r="D225" s="219"/>
      <c r="E225" s="219"/>
      <c r="F225" s="220"/>
      <c r="G225" s="27" t="s">
        <v>482</v>
      </c>
      <c r="H225" s="31" t="s">
        <v>500</v>
      </c>
      <c r="I225" s="26"/>
      <c r="J225" s="72">
        <f>SUM(J226)</f>
        <v>940741.61</v>
      </c>
      <c r="K225" s="72">
        <f>SUM(K226)</f>
        <v>68001</v>
      </c>
      <c r="L225" s="204">
        <f t="shared" si="11"/>
        <v>7.2284460767075025</v>
      </c>
    </row>
    <row r="226" spans="1:12" ht="45">
      <c r="A226" s="6"/>
      <c r="B226" s="219"/>
      <c r="C226" s="219"/>
      <c r="D226" s="219"/>
      <c r="E226" s="219"/>
      <c r="F226" s="220"/>
      <c r="G226" s="27" t="s">
        <v>4</v>
      </c>
      <c r="H226" s="31" t="s">
        <v>0</v>
      </c>
      <c r="I226" s="26">
        <v>600</v>
      </c>
      <c r="J226" s="72">
        <v>940741.61</v>
      </c>
      <c r="K226" s="72">
        <v>68001</v>
      </c>
      <c r="L226" s="204">
        <f t="shared" si="11"/>
        <v>7.2284460767075025</v>
      </c>
    </row>
    <row r="227" spans="1:12" ht="60">
      <c r="A227" s="6"/>
      <c r="B227" s="219"/>
      <c r="C227" s="219"/>
      <c r="D227" s="219"/>
      <c r="E227" s="219"/>
      <c r="F227" s="220"/>
      <c r="G227" s="27" t="s">
        <v>496</v>
      </c>
      <c r="H227" s="31" t="s">
        <v>501</v>
      </c>
      <c r="I227" s="26"/>
      <c r="J227" s="20">
        <f>SUM(J228)</f>
        <v>3112000</v>
      </c>
      <c r="K227" s="72">
        <f>SUM(K228)</f>
        <v>0</v>
      </c>
      <c r="L227" s="204">
        <f>K227/J227%</f>
        <v>0</v>
      </c>
    </row>
    <row r="228" spans="1:12" ht="45">
      <c r="A228" s="6"/>
      <c r="B228" s="219"/>
      <c r="C228" s="219"/>
      <c r="D228" s="219"/>
      <c r="E228" s="219"/>
      <c r="F228" s="220"/>
      <c r="G228" s="27" t="s">
        <v>4</v>
      </c>
      <c r="H228" s="31"/>
      <c r="I228" s="26">
        <v>600</v>
      </c>
      <c r="J228" s="20">
        <v>3112000</v>
      </c>
      <c r="K228" s="72">
        <v>0</v>
      </c>
      <c r="L228" s="204">
        <f t="shared" si="11"/>
        <v>0</v>
      </c>
    </row>
    <row r="229" spans="1:12" ht="45">
      <c r="A229" s="6"/>
      <c r="B229" s="29"/>
      <c r="C229" s="29"/>
      <c r="D229" s="29"/>
      <c r="E229" s="29"/>
      <c r="F229" s="30"/>
      <c r="G229" s="24" t="s">
        <v>192</v>
      </c>
      <c r="H229" s="31" t="s">
        <v>327</v>
      </c>
      <c r="I229" s="56"/>
      <c r="J229" s="72">
        <f>SUM(J230)</f>
        <v>14623419</v>
      </c>
      <c r="K229" s="72">
        <f>SUM(K230)</f>
        <v>10967562</v>
      </c>
      <c r="L229" s="204">
        <f t="shared" si="10"/>
        <v>74.999984613721324</v>
      </c>
    </row>
    <row r="230" spans="1:12" ht="45">
      <c r="A230" s="6"/>
      <c r="B230" s="29"/>
      <c r="C230" s="29"/>
      <c r="D230" s="29"/>
      <c r="E230" s="29"/>
      <c r="F230" s="30"/>
      <c r="G230" s="39" t="s">
        <v>4</v>
      </c>
      <c r="H230" s="28" t="s">
        <v>0</v>
      </c>
      <c r="I230" s="26">
        <v>600</v>
      </c>
      <c r="J230" s="72">
        <v>14623419</v>
      </c>
      <c r="K230" s="72">
        <v>10967562</v>
      </c>
      <c r="L230" s="204">
        <f t="shared" si="10"/>
        <v>74.999984613721324</v>
      </c>
    </row>
    <row r="231" spans="1:12" ht="30">
      <c r="A231" s="6"/>
      <c r="B231" s="29"/>
      <c r="C231" s="29"/>
      <c r="D231" s="29"/>
      <c r="E231" s="29"/>
      <c r="F231" s="30"/>
      <c r="G231" s="194" t="s">
        <v>391</v>
      </c>
      <c r="H231" s="99" t="s">
        <v>390</v>
      </c>
      <c r="I231" s="100"/>
      <c r="J231" s="72">
        <f>J232</f>
        <v>97447</v>
      </c>
      <c r="K231" s="72">
        <f>K232</f>
        <v>97446.98</v>
      </c>
      <c r="L231" s="204">
        <f t="shared" si="10"/>
        <v>99.999979476022858</v>
      </c>
    </row>
    <row r="232" spans="1:12" ht="45">
      <c r="A232" s="6"/>
      <c r="B232" s="29"/>
      <c r="C232" s="29"/>
      <c r="D232" s="29"/>
      <c r="E232" s="29"/>
      <c r="F232" s="30"/>
      <c r="G232" s="27" t="s">
        <v>4</v>
      </c>
      <c r="H232" s="46" t="s">
        <v>0</v>
      </c>
      <c r="I232" s="26">
        <v>600</v>
      </c>
      <c r="J232" s="72">
        <v>97447</v>
      </c>
      <c r="K232" s="72">
        <v>97446.98</v>
      </c>
      <c r="L232" s="204">
        <f t="shared" si="10"/>
        <v>99.999979476022858</v>
      </c>
    </row>
    <row r="233" spans="1:12" ht="30">
      <c r="A233" s="6"/>
      <c r="B233" s="29"/>
      <c r="C233" s="29"/>
      <c r="D233" s="29"/>
      <c r="E233" s="29"/>
      <c r="F233" s="30"/>
      <c r="G233" s="52" t="s">
        <v>208</v>
      </c>
      <c r="H233" s="75" t="s">
        <v>252</v>
      </c>
      <c r="I233" s="56"/>
      <c r="J233" s="20">
        <f>J234+J236</f>
        <v>693000</v>
      </c>
      <c r="K233" s="43">
        <f>K234+K236</f>
        <v>399000</v>
      </c>
      <c r="L233" s="203">
        <f t="shared" si="10"/>
        <v>57.575757575757578</v>
      </c>
    </row>
    <row r="234" spans="1:12" ht="30">
      <c r="A234" s="6"/>
      <c r="B234" s="29"/>
      <c r="C234" s="29"/>
      <c r="D234" s="29"/>
      <c r="E234" s="29"/>
      <c r="F234" s="30"/>
      <c r="G234" s="27" t="s">
        <v>210</v>
      </c>
      <c r="H234" s="31" t="s">
        <v>328</v>
      </c>
      <c r="I234" s="26"/>
      <c r="J234" s="20">
        <f>SUM(J235:J235)</f>
        <v>393000</v>
      </c>
      <c r="K234" s="20">
        <f>SUM(K235:K235)</f>
        <v>99000</v>
      </c>
      <c r="L234" s="204">
        <f t="shared" si="10"/>
        <v>25.190839694656489</v>
      </c>
    </row>
    <row r="235" spans="1:12" ht="45">
      <c r="A235" s="6"/>
      <c r="B235" s="29"/>
      <c r="C235" s="29"/>
      <c r="D235" s="29"/>
      <c r="E235" s="29"/>
      <c r="F235" s="30"/>
      <c r="G235" s="27" t="s">
        <v>4</v>
      </c>
      <c r="H235" s="31" t="s">
        <v>0</v>
      </c>
      <c r="I235" s="26">
        <v>600</v>
      </c>
      <c r="J235" s="72">
        <v>393000</v>
      </c>
      <c r="K235" s="72">
        <v>99000</v>
      </c>
      <c r="L235" s="204">
        <f t="shared" si="10"/>
        <v>25.190839694656489</v>
      </c>
    </row>
    <row r="236" spans="1:12" ht="75">
      <c r="A236" s="6"/>
      <c r="B236" s="29"/>
      <c r="C236" s="29"/>
      <c r="D236" s="29"/>
      <c r="E236" s="29"/>
      <c r="F236" s="30"/>
      <c r="G236" s="39" t="s">
        <v>405</v>
      </c>
      <c r="H236" s="28" t="s">
        <v>406</v>
      </c>
      <c r="I236" s="26"/>
      <c r="J236" s="20">
        <f>SUM(J237:J237)</f>
        <v>300000</v>
      </c>
      <c r="K236" s="20">
        <f>SUM(K237:K237)</f>
        <v>300000</v>
      </c>
      <c r="L236" s="204">
        <f t="shared" si="10"/>
        <v>100</v>
      </c>
    </row>
    <row r="237" spans="1:12" ht="45">
      <c r="A237" s="6"/>
      <c r="B237" s="29"/>
      <c r="C237" s="29"/>
      <c r="D237" s="29"/>
      <c r="E237" s="29"/>
      <c r="F237" s="30"/>
      <c r="G237" s="27" t="s">
        <v>4</v>
      </c>
      <c r="H237" s="31" t="s">
        <v>0</v>
      </c>
      <c r="I237" s="26">
        <v>600</v>
      </c>
      <c r="J237" s="72">
        <v>300000</v>
      </c>
      <c r="K237" s="72">
        <v>300000</v>
      </c>
      <c r="L237" s="204">
        <f t="shared" si="10"/>
        <v>100</v>
      </c>
    </row>
    <row r="238" spans="1:12" ht="30">
      <c r="A238" s="6"/>
      <c r="B238" s="186"/>
      <c r="C238" s="186"/>
      <c r="D238" s="186"/>
      <c r="E238" s="186"/>
      <c r="F238" s="187"/>
      <c r="G238" s="52" t="s">
        <v>473</v>
      </c>
      <c r="H238" s="75" t="s">
        <v>474</v>
      </c>
      <c r="I238" s="56"/>
      <c r="J238" s="81">
        <f>J239</f>
        <v>104166.67</v>
      </c>
      <c r="K238" s="81">
        <f>K239</f>
        <v>104166.67</v>
      </c>
      <c r="L238" s="203">
        <f t="shared" si="10"/>
        <v>100</v>
      </c>
    </row>
    <row r="239" spans="1:12" ht="60">
      <c r="A239" s="6"/>
      <c r="B239" s="186"/>
      <c r="C239" s="186"/>
      <c r="D239" s="186"/>
      <c r="E239" s="186"/>
      <c r="F239" s="187"/>
      <c r="G239" s="27" t="s">
        <v>475</v>
      </c>
      <c r="H239" s="31" t="s">
        <v>476</v>
      </c>
      <c r="I239" s="26"/>
      <c r="J239" s="72">
        <f>J240</f>
        <v>104166.67</v>
      </c>
      <c r="K239" s="72">
        <f>K240</f>
        <v>104166.67</v>
      </c>
      <c r="L239" s="204">
        <f t="shared" si="10"/>
        <v>100</v>
      </c>
    </row>
    <row r="240" spans="1:12" ht="45">
      <c r="A240" s="6"/>
      <c r="B240" s="186"/>
      <c r="C240" s="186"/>
      <c r="D240" s="186"/>
      <c r="E240" s="186"/>
      <c r="F240" s="187"/>
      <c r="G240" s="27" t="s">
        <v>4</v>
      </c>
      <c r="H240" s="46" t="s">
        <v>0</v>
      </c>
      <c r="I240" s="26">
        <v>600</v>
      </c>
      <c r="J240" s="72">
        <v>104166.67</v>
      </c>
      <c r="K240" s="72">
        <v>104166.67</v>
      </c>
      <c r="L240" s="204">
        <f t="shared" si="10"/>
        <v>100</v>
      </c>
    </row>
    <row r="241" spans="1:12" ht="43.5">
      <c r="A241" s="6"/>
      <c r="B241" s="29"/>
      <c r="C241" s="29"/>
      <c r="D241" s="29"/>
      <c r="E241" s="29"/>
      <c r="F241" s="30"/>
      <c r="G241" s="162" t="s">
        <v>152</v>
      </c>
      <c r="H241" s="8" t="s">
        <v>154</v>
      </c>
      <c r="I241" s="9" t="s">
        <v>0</v>
      </c>
      <c r="J241" s="10">
        <f t="shared" ref="J241:K241" si="12">SUM(J242)</f>
        <v>560000</v>
      </c>
      <c r="K241" s="10">
        <f t="shared" si="12"/>
        <v>0</v>
      </c>
      <c r="L241" s="202">
        <f t="shared" si="10"/>
        <v>0</v>
      </c>
    </row>
    <row r="242" spans="1:12" ht="46.5" customHeight="1">
      <c r="A242" s="6"/>
      <c r="B242" s="29"/>
      <c r="C242" s="29"/>
      <c r="D242" s="29"/>
      <c r="E242" s="29"/>
      <c r="F242" s="30"/>
      <c r="G242" s="101" t="s">
        <v>182</v>
      </c>
      <c r="H242" s="163" t="s">
        <v>153</v>
      </c>
      <c r="I242" s="164" t="s">
        <v>0</v>
      </c>
      <c r="J242" s="43">
        <f>SUM(J243,J246)</f>
        <v>560000</v>
      </c>
      <c r="K242" s="43">
        <f>SUM(K243,K246)</f>
        <v>0</v>
      </c>
      <c r="L242" s="203">
        <f t="shared" si="10"/>
        <v>0</v>
      </c>
    </row>
    <row r="243" spans="1:12" ht="93" customHeight="1">
      <c r="A243" s="6"/>
      <c r="B243" s="29"/>
      <c r="C243" s="29"/>
      <c r="D243" s="29"/>
      <c r="E243" s="29"/>
      <c r="F243" s="30"/>
      <c r="G243" s="101" t="s">
        <v>423</v>
      </c>
      <c r="H243" s="163" t="s">
        <v>424</v>
      </c>
      <c r="I243" s="164"/>
      <c r="J243" s="43">
        <f>SUM(J244)</f>
        <v>510000</v>
      </c>
      <c r="K243" s="43">
        <f>SUM(K244)</f>
        <v>0</v>
      </c>
      <c r="L243" s="203">
        <f t="shared" si="10"/>
        <v>0</v>
      </c>
    </row>
    <row r="244" spans="1:12" ht="30">
      <c r="A244" s="6"/>
      <c r="B244" s="29"/>
      <c r="C244" s="29"/>
      <c r="D244" s="29"/>
      <c r="E244" s="29"/>
      <c r="F244" s="30"/>
      <c r="G244" s="109" t="s">
        <v>181</v>
      </c>
      <c r="H244" s="165" t="s">
        <v>425</v>
      </c>
      <c r="I244" s="166"/>
      <c r="J244" s="20">
        <f>SUM(J245)</f>
        <v>510000</v>
      </c>
      <c r="K244" s="20">
        <f>SUM(K245)</f>
        <v>0</v>
      </c>
      <c r="L244" s="204">
        <f t="shared" si="10"/>
        <v>0</v>
      </c>
    </row>
    <row r="245" spans="1:12" ht="30">
      <c r="A245" s="6"/>
      <c r="B245" s="29"/>
      <c r="C245" s="29"/>
      <c r="D245" s="29"/>
      <c r="E245" s="29"/>
      <c r="F245" s="30"/>
      <c r="G245" s="109" t="s">
        <v>2</v>
      </c>
      <c r="H245" s="163"/>
      <c r="I245" s="166">
        <v>200</v>
      </c>
      <c r="J245" s="20">
        <v>510000</v>
      </c>
      <c r="K245" s="20">
        <v>0</v>
      </c>
      <c r="L245" s="204">
        <f t="shared" si="10"/>
        <v>0</v>
      </c>
    </row>
    <row r="246" spans="1:12" ht="30">
      <c r="A246" s="6"/>
      <c r="B246" s="160"/>
      <c r="C246" s="160"/>
      <c r="D246" s="160"/>
      <c r="E246" s="160"/>
      <c r="F246" s="161"/>
      <c r="G246" s="101" t="s">
        <v>244</v>
      </c>
      <c r="H246" s="102" t="s">
        <v>242</v>
      </c>
      <c r="I246" s="103"/>
      <c r="J246" s="104">
        <v>50000</v>
      </c>
      <c r="K246" s="20">
        <f>SUM(K247)</f>
        <v>0</v>
      </c>
      <c r="L246" s="203">
        <f t="shared" si="10"/>
        <v>0</v>
      </c>
    </row>
    <row r="247" spans="1:12" ht="30">
      <c r="A247" s="6"/>
      <c r="B247" s="160"/>
      <c r="C247" s="160"/>
      <c r="D247" s="160"/>
      <c r="E247" s="160"/>
      <c r="F247" s="161"/>
      <c r="G247" s="105" t="s">
        <v>181</v>
      </c>
      <c r="H247" s="106" t="s">
        <v>243</v>
      </c>
      <c r="I247" s="107" t="s">
        <v>0</v>
      </c>
      <c r="J247" s="108">
        <v>50000</v>
      </c>
      <c r="K247" s="20">
        <f>SUM(K248)</f>
        <v>0</v>
      </c>
      <c r="L247" s="204">
        <f t="shared" si="10"/>
        <v>0</v>
      </c>
    </row>
    <row r="248" spans="1:12" ht="30">
      <c r="A248" s="6"/>
      <c r="B248" s="160"/>
      <c r="C248" s="160"/>
      <c r="D248" s="160"/>
      <c r="E248" s="160"/>
      <c r="F248" s="161"/>
      <c r="G248" s="109" t="s">
        <v>2</v>
      </c>
      <c r="H248" s="106" t="s">
        <v>0</v>
      </c>
      <c r="I248" s="107">
        <v>200</v>
      </c>
      <c r="J248" s="108">
        <v>50000</v>
      </c>
      <c r="K248" s="108">
        <v>0</v>
      </c>
      <c r="L248" s="204">
        <f t="shared" si="10"/>
        <v>0</v>
      </c>
    </row>
    <row r="249" spans="1:12" ht="57.75">
      <c r="A249" s="6"/>
      <c r="B249" s="29"/>
      <c r="C249" s="29"/>
      <c r="D249" s="29"/>
      <c r="E249" s="29"/>
      <c r="F249" s="30"/>
      <c r="G249" s="76" t="s">
        <v>66</v>
      </c>
      <c r="H249" s="110" t="s">
        <v>120</v>
      </c>
      <c r="I249" s="9" t="s">
        <v>0</v>
      </c>
      <c r="J249" s="93">
        <f t="shared" ref="J249" si="13">SUM(J250)</f>
        <v>1060000</v>
      </c>
      <c r="K249" s="93">
        <f t="shared" ref="K249" si="14">SUM(K250)</f>
        <v>759316.94</v>
      </c>
      <c r="L249" s="202">
        <f t="shared" si="10"/>
        <v>71.633673584905651</v>
      </c>
    </row>
    <row r="250" spans="1:12" ht="50.25" customHeight="1">
      <c r="A250" s="6"/>
      <c r="B250" s="29"/>
      <c r="C250" s="29"/>
      <c r="D250" s="29"/>
      <c r="E250" s="29"/>
      <c r="F250" s="30"/>
      <c r="G250" s="11" t="s">
        <v>163</v>
      </c>
      <c r="H250" s="17" t="s">
        <v>121</v>
      </c>
      <c r="I250" s="56" t="s">
        <v>0</v>
      </c>
      <c r="J250" s="157">
        <f>SUM(J251)</f>
        <v>1060000</v>
      </c>
      <c r="K250" s="157">
        <f>SUM(K251)</f>
        <v>759316.94</v>
      </c>
      <c r="L250" s="203">
        <f t="shared" si="10"/>
        <v>71.633673584905651</v>
      </c>
    </row>
    <row r="251" spans="1:12" ht="30.75" customHeight="1">
      <c r="A251" s="6"/>
      <c r="B251" s="15"/>
      <c r="C251" s="15"/>
      <c r="D251" s="15"/>
      <c r="E251" s="15"/>
      <c r="F251" s="16"/>
      <c r="G251" s="11" t="s">
        <v>409</v>
      </c>
      <c r="H251" s="112" t="s">
        <v>225</v>
      </c>
      <c r="I251" s="56"/>
      <c r="J251" s="159">
        <f>SUM(J252)</f>
        <v>1060000</v>
      </c>
      <c r="K251" s="214">
        <f>SUM(K252)</f>
        <v>759316.94</v>
      </c>
      <c r="L251" s="203">
        <f t="shared" si="10"/>
        <v>71.633673584905651</v>
      </c>
    </row>
    <row r="252" spans="1:12" ht="30">
      <c r="A252" s="6"/>
      <c r="B252" s="15"/>
      <c r="C252" s="15"/>
      <c r="D252" s="15"/>
      <c r="E252" s="15"/>
      <c r="F252" s="16"/>
      <c r="G252" s="24" t="s">
        <v>122</v>
      </c>
      <c r="H252" s="35" t="s">
        <v>226</v>
      </c>
      <c r="I252" s="22"/>
      <c r="J252" s="158">
        <f>SUM(J253:J255)</f>
        <v>1060000</v>
      </c>
      <c r="K252" s="158">
        <f>SUM(K253:K255)</f>
        <v>759316.94</v>
      </c>
      <c r="L252" s="204">
        <f t="shared" si="10"/>
        <v>71.633673584905651</v>
      </c>
    </row>
    <row r="253" spans="1:12" ht="90">
      <c r="A253" s="6"/>
      <c r="B253" s="15"/>
      <c r="C253" s="15"/>
      <c r="D253" s="15"/>
      <c r="E253" s="15"/>
      <c r="F253" s="16"/>
      <c r="G253" s="27" t="s">
        <v>3</v>
      </c>
      <c r="H253" s="90"/>
      <c r="I253" s="26">
        <v>100</v>
      </c>
      <c r="J253" s="159">
        <v>150000</v>
      </c>
      <c r="K253" s="159">
        <v>149000</v>
      </c>
      <c r="L253" s="204">
        <f t="shared" si="10"/>
        <v>99.333333333333329</v>
      </c>
    </row>
    <row r="254" spans="1:12" ht="30">
      <c r="A254" s="6"/>
      <c r="B254" s="15"/>
      <c r="C254" s="15"/>
      <c r="D254" s="15"/>
      <c r="E254" s="15"/>
      <c r="F254" s="16"/>
      <c r="G254" s="21" t="s">
        <v>2</v>
      </c>
      <c r="H254" s="35"/>
      <c r="I254" s="26">
        <v>200</v>
      </c>
      <c r="J254" s="158">
        <v>845500</v>
      </c>
      <c r="K254" s="158">
        <v>563416.93999999994</v>
      </c>
      <c r="L254" s="204">
        <f t="shared" si="10"/>
        <v>66.637130691898278</v>
      </c>
    </row>
    <row r="255" spans="1:12" ht="30">
      <c r="A255" s="6"/>
      <c r="B255" s="15"/>
      <c r="C255" s="15"/>
      <c r="D255" s="15"/>
      <c r="E255" s="15"/>
      <c r="F255" s="16"/>
      <c r="G255" s="27" t="s">
        <v>5</v>
      </c>
      <c r="H255" s="41"/>
      <c r="I255" s="26">
        <v>300</v>
      </c>
      <c r="J255" s="159">
        <v>64500</v>
      </c>
      <c r="K255" s="159">
        <v>46900</v>
      </c>
      <c r="L255" s="204">
        <f t="shared" si="10"/>
        <v>72.713178294573638</v>
      </c>
    </row>
    <row r="256" spans="1:12" ht="72">
      <c r="A256" s="6"/>
      <c r="B256" s="15"/>
      <c r="C256" s="15"/>
      <c r="D256" s="15"/>
      <c r="E256" s="15"/>
      <c r="F256" s="16"/>
      <c r="G256" s="91" t="s">
        <v>67</v>
      </c>
      <c r="H256" s="97" t="s">
        <v>413</v>
      </c>
      <c r="I256" s="9"/>
      <c r="J256" s="10">
        <f>SUM(J257+J268+J273+J277)</f>
        <v>16988190</v>
      </c>
      <c r="K256" s="10">
        <f>SUM(K257+K268+K273+K277)</f>
        <v>1370656.46</v>
      </c>
      <c r="L256" s="202">
        <f t="shared" si="10"/>
        <v>8.0682901474494937</v>
      </c>
    </row>
    <row r="257" spans="1:12" ht="60">
      <c r="A257" s="6"/>
      <c r="B257" s="15"/>
      <c r="C257" s="15"/>
      <c r="D257" s="15"/>
      <c r="E257" s="15"/>
      <c r="F257" s="16"/>
      <c r="G257" s="113" t="s">
        <v>426</v>
      </c>
      <c r="H257" s="114" t="s">
        <v>123</v>
      </c>
      <c r="I257" s="115"/>
      <c r="J257" s="20">
        <f>SUM(J263+J258)</f>
        <v>14947190</v>
      </c>
      <c r="K257" s="20">
        <f>SUM(K263+K258)</f>
        <v>359662.9</v>
      </c>
      <c r="L257" s="203">
        <f t="shared" si="10"/>
        <v>2.4062241799294721</v>
      </c>
    </row>
    <row r="258" spans="1:12" ht="45">
      <c r="A258" s="6"/>
      <c r="B258" s="177"/>
      <c r="C258" s="177"/>
      <c r="D258" s="177"/>
      <c r="E258" s="177"/>
      <c r="F258" s="178"/>
      <c r="G258" s="113" t="s">
        <v>459</v>
      </c>
      <c r="H258" s="114" t="s">
        <v>460</v>
      </c>
      <c r="I258" s="115"/>
      <c r="J258" s="104">
        <f>SUM(J259+J261)</f>
        <v>7677190</v>
      </c>
      <c r="K258" s="104">
        <f>SUM(K259+K261)</f>
        <v>359662.9</v>
      </c>
      <c r="L258" s="203">
        <f t="shared" si="10"/>
        <v>4.6848247861522259</v>
      </c>
    </row>
    <row r="259" spans="1:12" ht="45">
      <c r="A259" s="6"/>
      <c r="B259" s="177"/>
      <c r="C259" s="177"/>
      <c r="D259" s="177"/>
      <c r="E259" s="177"/>
      <c r="F259" s="178"/>
      <c r="G259" s="116" t="s">
        <v>461</v>
      </c>
      <c r="H259" s="179" t="s">
        <v>462</v>
      </c>
      <c r="I259" s="117"/>
      <c r="J259" s="108">
        <f>SUM(J260)</f>
        <v>500000</v>
      </c>
      <c r="K259" s="108">
        <f>SUM(K260)</f>
        <v>359662.9</v>
      </c>
      <c r="L259" s="204">
        <f t="shared" si="10"/>
        <v>71.932580000000002</v>
      </c>
    </row>
    <row r="260" spans="1:12" ht="30">
      <c r="A260" s="6"/>
      <c r="B260" s="177"/>
      <c r="C260" s="177"/>
      <c r="D260" s="177"/>
      <c r="E260" s="177"/>
      <c r="F260" s="178"/>
      <c r="G260" s="118" t="s">
        <v>2</v>
      </c>
      <c r="H260" s="119" t="s">
        <v>0</v>
      </c>
      <c r="I260" s="117">
        <v>200</v>
      </c>
      <c r="J260" s="20">
        <v>500000</v>
      </c>
      <c r="K260" s="20">
        <v>359662.9</v>
      </c>
      <c r="L260" s="205">
        <f t="shared" si="10"/>
        <v>71.932580000000002</v>
      </c>
    </row>
    <row r="261" spans="1:12" ht="30">
      <c r="A261" s="6"/>
      <c r="B261" s="188"/>
      <c r="C261" s="188"/>
      <c r="D261" s="188"/>
      <c r="E261" s="188"/>
      <c r="F261" s="189"/>
      <c r="G261" s="118" t="s">
        <v>477</v>
      </c>
      <c r="H261" s="119" t="s">
        <v>481</v>
      </c>
      <c r="I261" s="117"/>
      <c r="J261" s="108">
        <f>SUM(J262)</f>
        <v>7177190</v>
      </c>
      <c r="K261" s="108">
        <f>SUM(K262)</f>
        <v>0</v>
      </c>
      <c r="L261" s="204">
        <f t="shared" si="10"/>
        <v>0</v>
      </c>
    </row>
    <row r="262" spans="1:12" ht="45">
      <c r="A262" s="6"/>
      <c r="B262" s="188"/>
      <c r="C262" s="188"/>
      <c r="D262" s="188"/>
      <c r="E262" s="188"/>
      <c r="F262" s="189"/>
      <c r="G262" s="126" t="s">
        <v>79</v>
      </c>
      <c r="H262" s="32"/>
      <c r="I262" s="26">
        <v>400</v>
      </c>
      <c r="J262" s="20">
        <v>7177190</v>
      </c>
      <c r="K262" s="20">
        <v>0</v>
      </c>
      <c r="L262" s="204">
        <f t="shared" si="10"/>
        <v>0</v>
      </c>
    </row>
    <row r="263" spans="1:12" ht="30">
      <c r="A263" s="6"/>
      <c r="B263" s="29"/>
      <c r="C263" s="29"/>
      <c r="D263" s="29"/>
      <c r="E263" s="29"/>
      <c r="F263" s="30"/>
      <c r="G263" s="52" t="s">
        <v>418</v>
      </c>
      <c r="H263" s="12" t="s">
        <v>419</v>
      </c>
      <c r="I263" s="56"/>
      <c r="J263" s="20">
        <f>SUM(J266+J264)</f>
        <v>7270000</v>
      </c>
      <c r="K263" s="43">
        <f>SUM(K266+K264)</f>
        <v>0</v>
      </c>
      <c r="L263" s="203">
        <f t="shared" si="10"/>
        <v>0</v>
      </c>
    </row>
    <row r="264" spans="1:12" ht="45">
      <c r="A264" s="6"/>
      <c r="B264" s="160"/>
      <c r="C264" s="160"/>
      <c r="D264" s="160"/>
      <c r="E264" s="160"/>
      <c r="F264" s="161"/>
      <c r="G264" s="27" t="s">
        <v>421</v>
      </c>
      <c r="H264" s="32" t="s">
        <v>422</v>
      </c>
      <c r="I264" s="26"/>
      <c r="J264" s="108">
        <f>SUM(J265)</f>
        <v>2270000</v>
      </c>
      <c r="K264" s="108">
        <f>SUM(K265)</f>
        <v>0</v>
      </c>
      <c r="L264" s="205">
        <f t="shared" si="10"/>
        <v>0</v>
      </c>
    </row>
    <row r="265" spans="1:12" ht="45">
      <c r="A265" s="6"/>
      <c r="B265" s="160"/>
      <c r="C265" s="160"/>
      <c r="D265" s="160"/>
      <c r="E265" s="160"/>
      <c r="F265" s="161"/>
      <c r="G265" s="126" t="s">
        <v>79</v>
      </c>
      <c r="H265" s="32"/>
      <c r="I265" s="26">
        <v>400</v>
      </c>
      <c r="J265" s="20">
        <v>2270000</v>
      </c>
      <c r="K265" s="20">
        <v>0</v>
      </c>
      <c r="L265" s="204">
        <f t="shared" si="10"/>
        <v>0</v>
      </c>
    </row>
    <row r="266" spans="1:12" ht="45">
      <c r="A266" s="6"/>
      <c r="B266" s="29"/>
      <c r="C266" s="29"/>
      <c r="D266" s="29"/>
      <c r="E266" s="29"/>
      <c r="F266" s="30"/>
      <c r="G266" s="27" t="s">
        <v>452</v>
      </c>
      <c r="H266" s="119" t="s">
        <v>420</v>
      </c>
      <c r="I266" s="117"/>
      <c r="J266" s="108">
        <f>SUM(J267)</f>
        <v>5000000</v>
      </c>
      <c r="K266" s="108">
        <f>SUM(K267)</f>
        <v>0</v>
      </c>
      <c r="L266" s="204">
        <f t="shared" si="10"/>
        <v>0</v>
      </c>
    </row>
    <row r="267" spans="1:12" ht="45">
      <c r="A267" s="6"/>
      <c r="B267" s="29"/>
      <c r="C267" s="29"/>
      <c r="D267" s="29"/>
      <c r="E267" s="29"/>
      <c r="F267" s="30"/>
      <c r="G267" s="126" t="s">
        <v>79</v>
      </c>
      <c r="H267" s="119"/>
      <c r="I267" s="117">
        <v>400</v>
      </c>
      <c r="J267" s="108">
        <v>5000000</v>
      </c>
      <c r="K267" s="108">
        <v>0</v>
      </c>
      <c r="L267" s="211">
        <f t="shared" si="10"/>
        <v>0</v>
      </c>
    </row>
    <row r="268" spans="1:12" ht="75">
      <c r="A268" s="6"/>
      <c r="B268" s="29"/>
      <c r="C268" s="29"/>
      <c r="D268" s="29"/>
      <c r="E268" s="29"/>
      <c r="F268" s="30"/>
      <c r="G268" s="113" t="s">
        <v>164</v>
      </c>
      <c r="H268" s="120" t="s">
        <v>124</v>
      </c>
      <c r="I268" s="121"/>
      <c r="J268" s="122">
        <f>SUM(J269)</f>
        <v>580000</v>
      </c>
      <c r="K268" s="122">
        <f>SUM(K269)</f>
        <v>0</v>
      </c>
      <c r="L268" s="203">
        <f t="shared" si="10"/>
        <v>0</v>
      </c>
    </row>
    <row r="269" spans="1:12" ht="30">
      <c r="A269" s="6"/>
      <c r="B269" s="29"/>
      <c r="C269" s="29"/>
      <c r="D269" s="29"/>
      <c r="E269" s="29"/>
      <c r="F269" s="30"/>
      <c r="G269" s="123" t="s">
        <v>231</v>
      </c>
      <c r="H269" s="124" t="s">
        <v>230</v>
      </c>
      <c r="I269" s="121"/>
      <c r="J269" s="108">
        <f>SUM(J270)</f>
        <v>580000</v>
      </c>
      <c r="K269" s="104">
        <f>SUM(K270)</f>
        <v>0</v>
      </c>
      <c r="L269" s="203">
        <f t="shared" si="10"/>
        <v>0</v>
      </c>
    </row>
    <row r="270" spans="1:12" ht="45">
      <c r="A270" s="6"/>
      <c r="B270" s="29"/>
      <c r="C270" s="29"/>
      <c r="D270" s="29"/>
      <c r="E270" s="29"/>
      <c r="F270" s="30"/>
      <c r="G270" s="116" t="s">
        <v>233</v>
      </c>
      <c r="H270" s="125" t="s">
        <v>232</v>
      </c>
      <c r="I270" s="115"/>
      <c r="J270" s="108">
        <f>SUM(J271+J272)</f>
        <v>580000</v>
      </c>
      <c r="K270" s="108">
        <f>SUM(K271+K272)</f>
        <v>0</v>
      </c>
      <c r="L270" s="204">
        <f t="shared" si="10"/>
        <v>0</v>
      </c>
    </row>
    <row r="271" spans="1:12" ht="30">
      <c r="A271" s="6"/>
      <c r="B271" s="29"/>
      <c r="C271" s="29"/>
      <c r="D271" s="29"/>
      <c r="E271" s="29"/>
      <c r="F271" s="30"/>
      <c r="G271" s="118" t="s">
        <v>2</v>
      </c>
      <c r="H271" s="119" t="s">
        <v>0</v>
      </c>
      <c r="I271" s="117">
        <v>200</v>
      </c>
      <c r="J271" s="108">
        <v>153000</v>
      </c>
      <c r="K271" s="108">
        <v>0</v>
      </c>
      <c r="L271" s="204">
        <f t="shared" si="10"/>
        <v>0</v>
      </c>
    </row>
    <row r="272" spans="1:12" ht="45">
      <c r="A272" s="6"/>
      <c r="B272" s="29"/>
      <c r="C272" s="29"/>
      <c r="D272" s="29"/>
      <c r="E272" s="29"/>
      <c r="F272" s="30"/>
      <c r="G272" s="126" t="s">
        <v>79</v>
      </c>
      <c r="H272" s="119"/>
      <c r="I272" s="117">
        <v>400</v>
      </c>
      <c r="J272" s="108">
        <v>427000</v>
      </c>
      <c r="K272" s="108">
        <v>0</v>
      </c>
      <c r="L272" s="203">
        <f t="shared" si="10"/>
        <v>0</v>
      </c>
    </row>
    <row r="273" spans="1:12" ht="60">
      <c r="A273" s="6"/>
      <c r="B273" s="29"/>
      <c r="C273" s="29"/>
      <c r="D273" s="29"/>
      <c r="E273" s="29"/>
      <c r="F273" s="30"/>
      <c r="G273" s="52" t="s">
        <v>385</v>
      </c>
      <c r="H273" s="74" t="s">
        <v>334</v>
      </c>
      <c r="I273" s="56"/>
      <c r="J273" s="20">
        <f>SUM(J275)</f>
        <v>1239000</v>
      </c>
      <c r="K273" s="43">
        <f>SUM(K275)</f>
        <v>899993.56</v>
      </c>
      <c r="L273" s="203">
        <f t="shared" si="10"/>
        <v>72.63870540758677</v>
      </c>
    </row>
    <row r="274" spans="1:12" ht="105">
      <c r="A274" s="6"/>
      <c r="B274" s="29"/>
      <c r="C274" s="29"/>
      <c r="D274" s="29"/>
      <c r="E274" s="29"/>
      <c r="F274" s="30"/>
      <c r="G274" s="52" t="s">
        <v>366</v>
      </c>
      <c r="H274" s="74" t="s">
        <v>335</v>
      </c>
      <c r="I274" s="56"/>
      <c r="J274" s="20">
        <f t="shared" ref="J274" si="15">SUM(J275)</f>
        <v>1239000</v>
      </c>
      <c r="K274" s="43">
        <f t="shared" ref="K274" si="16">SUM(K275)</f>
        <v>899993.56</v>
      </c>
      <c r="L274" s="203">
        <f t="shared" si="10"/>
        <v>72.63870540758677</v>
      </c>
    </row>
    <row r="275" spans="1:12" ht="60">
      <c r="A275" s="6"/>
      <c r="B275" s="29"/>
      <c r="C275" s="29"/>
      <c r="D275" s="29"/>
      <c r="E275" s="29"/>
      <c r="F275" s="30"/>
      <c r="G275" s="27" t="s">
        <v>176</v>
      </c>
      <c r="H275" s="41" t="s">
        <v>411</v>
      </c>
      <c r="I275" s="83"/>
      <c r="J275" s="23">
        <f>SUM(J276:J276)</f>
        <v>1239000</v>
      </c>
      <c r="K275" s="23">
        <f>SUM(K276:K276)</f>
        <v>899993.56</v>
      </c>
      <c r="L275" s="204">
        <f t="shared" si="10"/>
        <v>72.63870540758677</v>
      </c>
    </row>
    <row r="276" spans="1:12" ht="15">
      <c r="A276" s="6"/>
      <c r="B276" s="29"/>
      <c r="C276" s="29"/>
      <c r="D276" s="29"/>
      <c r="E276" s="29"/>
      <c r="F276" s="30"/>
      <c r="G276" s="118" t="s">
        <v>1</v>
      </c>
      <c r="H276" s="127"/>
      <c r="I276" s="117">
        <v>800</v>
      </c>
      <c r="J276" s="108">
        <v>1239000</v>
      </c>
      <c r="K276" s="108">
        <v>899993.56</v>
      </c>
      <c r="L276" s="203">
        <f t="shared" ref="L276:L355" si="17">K276/J276%</f>
        <v>72.63870540758677</v>
      </c>
    </row>
    <row r="277" spans="1:12" ht="75">
      <c r="A277" s="6"/>
      <c r="B277" s="182"/>
      <c r="C277" s="182"/>
      <c r="D277" s="182"/>
      <c r="E277" s="182"/>
      <c r="F277" s="183"/>
      <c r="G277" s="212" t="s">
        <v>467</v>
      </c>
      <c r="H277" s="213" t="s">
        <v>468</v>
      </c>
      <c r="I277" s="115"/>
      <c r="J277" s="23">
        <f>SUM(J278:J278)</f>
        <v>222000</v>
      </c>
      <c r="K277" s="14">
        <f t="shared" ref="K277:K279" si="18">SUM(K278:K278)</f>
        <v>111000</v>
      </c>
      <c r="L277" s="203">
        <f t="shared" si="17"/>
        <v>50</v>
      </c>
    </row>
    <row r="278" spans="1:12" ht="45">
      <c r="A278" s="6"/>
      <c r="B278" s="182"/>
      <c r="C278" s="182"/>
      <c r="D278" s="182"/>
      <c r="E278" s="182"/>
      <c r="F278" s="183"/>
      <c r="G278" s="212" t="s">
        <v>469</v>
      </c>
      <c r="H278" s="213" t="s">
        <v>470</v>
      </c>
      <c r="I278" s="115"/>
      <c r="J278" s="23">
        <f>SUM(J279:J279)</f>
        <v>222000</v>
      </c>
      <c r="K278" s="14">
        <f t="shared" si="18"/>
        <v>111000</v>
      </c>
      <c r="L278" s="203">
        <f t="shared" si="17"/>
        <v>50</v>
      </c>
    </row>
    <row r="279" spans="1:12" ht="90">
      <c r="A279" s="6"/>
      <c r="B279" s="182"/>
      <c r="C279" s="182"/>
      <c r="D279" s="182"/>
      <c r="E279" s="182"/>
      <c r="F279" s="183"/>
      <c r="G279" s="118" t="s">
        <v>471</v>
      </c>
      <c r="H279" s="127" t="s">
        <v>472</v>
      </c>
      <c r="I279" s="117"/>
      <c r="J279" s="23">
        <f>SUM(J280:J280)</f>
        <v>222000</v>
      </c>
      <c r="K279" s="23">
        <f t="shared" si="18"/>
        <v>111000</v>
      </c>
      <c r="L279" s="204">
        <f t="shared" si="17"/>
        <v>50</v>
      </c>
    </row>
    <row r="280" spans="1:12" ht="30">
      <c r="A280" s="6"/>
      <c r="B280" s="182"/>
      <c r="C280" s="182"/>
      <c r="D280" s="182"/>
      <c r="E280" s="182"/>
      <c r="F280" s="183"/>
      <c r="G280" s="27" t="s">
        <v>5</v>
      </c>
      <c r="H280" s="41"/>
      <c r="I280" s="26">
        <v>300</v>
      </c>
      <c r="J280" s="108">
        <v>222000</v>
      </c>
      <c r="K280" s="108">
        <v>111000</v>
      </c>
      <c r="L280" s="204">
        <f t="shared" si="17"/>
        <v>50</v>
      </c>
    </row>
    <row r="281" spans="1:12" ht="57">
      <c r="A281" s="6"/>
      <c r="B281" s="29"/>
      <c r="C281" s="29"/>
      <c r="D281" s="29"/>
      <c r="E281" s="29"/>
      <c r="F281" s="30"/>
      <c r="G281" s="7" t="s">
        <v>68</v>
      </c>
      <c r="H281" s="128" t="s">
        <v>125</v>
      </c>
      <c r="I281" s="9" t="s">
        <v>0</v>
      </c>
      <c r="J281" s="10">
        <f>SUM(J282)</f>
        <v>10000</v>
      </c>
      <c r="K281" s="10">
        <f>SUM(K282)</f>
        <v>1000</v>
      </c>
      <c r="L281" s="202">
        <f t="shared" si="17"/>
        <v>10</v>
      </c>
    </row>
    <row r="282" spans="1:12" ht="63" customHeight="1">
      <c r="A282" s="6"/>
      <c r="B282" s="29"/>
      <c r="C282" s="29"/>
      <c r="D282" s="29"/>
      <c r="E282" s="29"/>
      <c r="F282" s="30"/>
      <c r="G282" s="11" t="s">
        <v>165</v>
      </c>
      <c r="H282" s="75" t="s">
        <v>329</v>
      </c>
      <c r="I282" s="56"/>
      <c r="J282" s="43">
        <f t="shared" ref="J282:J284" si="19">SUM(J283)</f>
        <v>10000</v>
      </c>
      <c r="K282" s="43">
        <f t="shared" ref="K282:K284" si="20">SUM(K283)</f>
        <v>1000</v>
      </c>
      <c r="L282" s="204">
        <f t="shared" si="17"/>
        <v>10</v>
      </c>
    </row>
    <row r="283" spans="1:12" ht="45">
      <c r="A283" s="6"/>
      <c r="B283" s="29"/>
      <c r="C283" s="29"/>
      <c r="D283" s="29"/>
      <c r="E283" s="29"/>
      <c r="F283" s="30"/>
      <c r="G283" s="11" t="s">
        <v>382</v>
      </c>
      <c r="H283" s="129" t="s">
        <v>380</v>
      </c>
      <c r="I283" s="13"/>
      <c r="J283" s="43">
        <f t="shared" si="19"/>
        <v>10000</v>
      </c>
      <c r="K283" s="43">
        <f t="shared" si="20"/>
        <v>1000</v>
      </c>
      <c r="L283" s="204">
        <f t="shared" si="17"/>
        <v>10</v>
      </c>
    </row>
    <row r="284" spans="1:12" ht="30">
      <c r="A284" s="6"/>
      <c r="B284" s="29"/>
      <c r="C284" s="29"/>
      <c r="D284" s="29"/>
      <c r="E284" s="29"/>
      <c r="F284" s="30"/>
      <c r="G284" s="24" t="s">
        <v>69</v>
      </c>
      <c r="H284" s="82" t="s">
        <v>381</v>
      </c>
      <c r="I284" s="22"/>
      <c r="J284" s="20">
        <f t="shared" si="19"/>
        <v>10000</v>
      </c>
      <c r="K284" s="20">
        <f t="shared" si="20"/>
        <v>1000</v>
      </c>
      <c r="L284" s="204">
        <f t="shared" si="17"/>
        <v>10</v>
      </c>
    </row>
    <row r="285" spans="1:12" ht="30">
      <c r="A285" s="6"/>
      <c r="B285" s="246" t="s">
        <v>23</v>
      </c>
      <c r="C285" s="246"/>
      <c r="D285" s="246"/>
      <c r="E285" s="246"/>
      <c r="F285" s="247"/>
      <c r="G285" s="27" t="s">
        <v>2</v>
      </c>
      <c r="H285" s="46" t="s">
        <v>0</v>
      </c>
      <c r="I285" s="26">
        <v>200</v>
      </c>
      <c r="J285" s="20">
        <v>10000</v>
      </c>
      <c r="K285" s="20">
        <v>1000</v>
      </c>
      <c r="L285" s="204">
        <f t="shared" si="17"/>
        <v>10</v>
      </c>
    </row>
    <row r="286" spans="1:12" ht="60" customHeight="1">
      <c r="A286" s="6"/>
      <c r="B286" s="130"/>
      <c r="C286" s="130"/>
      <c r="D286" s="130"/>
      <c r="E286" s="130"/>
      <c r="F286" s="131"/>
      <c r="G286" s="7" t="s">
        <v>286</v>
      </c>
      <c r="H286" s="8" t="s">
        <v>287</v>
      </c>
      <c r="I286" s="9"/>
      <c r="J286" s="111">
        <f>SUM(J287+J296+J304)</f>
        <v>7179575</v>
      </c>
      <c r="K286" s="111">
        <f>SUM(K287+K296+K304)</f>
        <v>3424474.66</v>
      </c>
      <c r="L286" s="202">
        <f t="shared" si="17"/>
        <v>47.697456465041455</v>
      </c>
    </row>
    <row r="287" spans="1:12" ht="75">
      <c r="A287" s="6"/>
      <c r="B287" s="130"/>
      <c r="C287" s="130"/>
      <c r="D287" s="130"/>
      <c r="E287" s="130"/>
      <c r="F287" s="131"/>
      <c r="G287" s="52" t="s">
        <v>157</v>
      </c>
      <c r="H287" s="55" t="s">
        <v>288</v>
      </c>
      <c r="I287" s="56" t="s">
        <v>0</v>
      </c>
      <c r="J287" s="81">
        <f>SUM(J288+J293)</f>
        <v>402466</v>
      </c>
      <c r="K287" s="81">
        <f>SUM(K288+K293)</f>
        <v>235806</v>
      </c>
      <c r="L287" s="203">
        <f t="shared" si="17"/>
        <v>58.590290856867412</v>
      </c>
    </row>
    <row r="288" spans="1:12" ht="31.5" customHeight="1">
      <c r="A288" s="6"/>
      <c r="B288" s="130"/>
      <c r="C288" s="130"/>
      <c r="D288" s="130"/>
      <c r="E288" s="130"/>
      <c r="F288" s="131"/>
      <c r="G288" s="52" t="s">
        <v>289</v>
      </c>
      <c r="H288" s="55" t="s">
        <v>290</v>
      </c>
      <c r="I288" s="56"/>
      <c r="J288" s="81">
        <f>SUM(J289+J291)</f>
        <v>129766</v>
      </c>
      <c r="K288" s="81">
        <f>SUM(K289+K291)</f>
        <v>84508</v>
      </c>
      <c r="L288" s="203">
        <f t="shared" si="17"/>
        <v>65.123375922814915</v>
      </c>
    </row>
    <row r="289" spans="1:12" ht="30">
      <c r="A289" s="6"/>
      <c r="B289" s="130"/>
      <c r="C289" s="130"/>
      <c r="D289" s="130"/>
      <c r="E289" s="130"/>
      <c r="F289" s="131"/>
      <c r="G289" s="24" t="s">
        <v>57</v>
      </c>
      <c r="H289" s="35" t="s">
        <v>291</v>
      </c>
      <c r="I289" s="56"/>
      <c r="J289" s="72">
        <f>SUM(J290:J290)</f>
        <v>100000</v>
      </c>
      <c r="K289" s="72">
        <f>SUM(K290:K290)</f>
        <v>74508</v>
      </c>
      <c r="L289" s="203">
        <f t="shared" si="17"/>
        <v>74.507999999999996</v>
      </c>
    </row>
    <row r="290" spans="1:12" ht="30">
      <c r="A290" s="6"/>
      <c r="B290" s="130"/>
      <c r="C290" s="130"/>
      <c r="D290" s="130"/>
      <c r="E290" s="130"/>
      <c r="F290" s="131"/>
      <c r="G290" s="27" t="s">
        <v>2</v>
      </c>
      <c r="H290" s="75"/>
      <c r="I290" s="26">
        <v>200</v>
      </c>
      <c r="J290" s="72">
        <v>100000</v>
      </c>
      <c r="K290" s="72">
        <v>74508</v>
      </c>
      <c r="L290" s="203">
        <f t="shared" si="17"/>
        <v>74.507999999999996</v>
      </c>
    </row>
    <row r="291" spans="1:12" ht="30">
      <c r="A291" s="6"/>
      <c r="B291" s="227"/>
      <c r="C291" s="227"/>
      <c r="D291" s="227"/>
      <c r="E291" s="227"/>
      <c r="F291" s="228"/>
      <c r="G291" s="27" t="s">
        <v>502</v>
      </c>
      <c r="H291" s="31" t="s">
        <v>503</v>
      </c>
      <c r="I291" s="26"/>
      <c r="J291" s="72">
        <f>SUM(J292:J292)</f>
        <v>29766</v>
      </c>
      <c r="K291" s="72">
        <f>SUM(K292:K292)</f>
        <v>10000</v>
      </c>
      <c r="L291" s="203">
        <f t="shared" ref="L291:L292" si="21">K291/J291%</f>
        <v>33.595377276086808</v>
      </c>
    </row>
    <row r="292" spans="1:12" ht="30">
      <c r="A292" s="6"/>
      <c r="B292" s="227"/>
      <c r="C292" s="227"/>
      <c r="D292" s="227"/>
      <c r="E292" s="227"/>
      <c r="F292" s="228"/>
      <c r="G292" s="27" t="s">
        <v>2</v>
      </c>
      <c r="H292" s="75"/>
      <c r="I292" s="26">
        <v>200</v>
      </c>
      <c r="J292" s="72">
        <v>29766</v>
      </c>
      <c r="K292" s="72">
        <v>10000</v>
      </c>
      <c r="L292" s="203">
        <f t="shared" si="21"/>
        <v>33.595377276086808</v>
      </c>
    </row>
    <row r="293" spans="1:12" ht="47.25" customHeight="1">
      <c r="A293" s="6"/>
      <c r="B293" s="188"/>
      <c r="C293" s="188"/>
      <c r="D293" s="188"/>
      <c r="E293" s="188"/>
      <c r="F293" s="189"/>
      <c r="G293" s="52" t="s">
        <v>478</v>
      </c>
      <c r="H293" s="75" t="s">
        <v>479</v>
      </c>
      <c r="I293" s="56"/>
      <c r="J293" s="81">
        <f>SUM(J294)</f>
        <v>272700</v>
      </c>
      <c r="K293" s="81">
        <f>SUM(K294)</f>
        <v>151298</v>
      </c>
      <c r="L293" s="203">
        <f t="shared" si="17"/>
        <v>55.481481481481481</v>
      </c>
    </row>
    <row r="294" spans="1:12" ht="30">
      <c r="A294" s="6"/>
      <c r="B294" s="188"/>
      <c r="C294" s="188"/>
      <c r="D294" s="188"/>
      <c r="E294" s="188"/>
      <c r="F294" s="189"/>
      <c r="G294" s="27" t="s">
        <v>57</v>
      </c>
      <c r="H294" s="31" t="s">
        <v>480</v>
      </c>
      <c r="I294" s="26"/>
      <c r="J294" s="72">
        <f>SUM(J295:J295)</f>
        <v>272700</v>
      </c>
      <c r="K294" s="72">
        <f>SUM(K295:K295)</f>
        <v>151298</v>
      </c>
      <c r="L294" s="204">
        <f t="shared" si="17"/>
        <v>55.481481481481481</v>
      </c>
    </row>
    <row r="295" spans="1:12" ht="30">
      <c r="A295" s="6"/>
      <c r="B295" s="188"/>
      <c r="C295" s="188"/>
      <c r="D295" s="188"/>
      <c r="E295" s="188"/>
      <c r="F295" s="189"/>
      <c r="G295" s="27" t="s">
        <v>2</v>
      </c>
      <c r="H295" s="75"/>
      <c r="I295" s="26">
        <v>200</v>
      </c>
      <c r="J295" s="72">
        <v>272700</v>
      </c>
      <c r="K295" s="72">
        <v>151298</v>
      </c>
      <c r="L295" s="204">
        <f t="shared" si="17"/>
        <v>55.481481481481481</v>
      </c>
    </row>
    <row r="296" spans="1:12" ht="30">
      <c r="A296" s="6"/>
      <c r="B296" s="130"/>
      <c r="C296" s="130"/>
      <c r="D296" s="130"/>
      <c r="E296" s="130"/>
      <c r="F296" s="131"/>
      <c r="G296" s="52" t="s">
        <v>156</v>
      </c>
      <c r="H296" s="17" t="s">
        <v>292</v>
      </c>
      <c r="I296" s="56" t="s">
        <v>0</v>
      </c>
      <c r="J296" s="81">
        <f>SUM(J297)</f>
        <v>100000</v>
      </c>
      <c r="K296" s="81">
        <f>SUM(K297)</f>
        <v>57123</v>
      </c>
      <c r="L296" s="203">
        <f t="shared" si="17"/>
        <v>57.122999999999998</v>
      </c>
    </row>
    <row r="297" spans="1:12" ht="45">
      <c r="A297" s="6"/>
      <c r="B297" s="130"/>
      <c r="C297" s="130"/>
      <c r="D297" s="130"/>
      <c r="E297" s="130"/>
      <c r="F297" s="131"/>
      <c r="G297" s="52" t="s">
        <v>187</v>
      </c>
      <c r="H297" s="55" t="s">
        <v>293</v>
      </c>
      <c r="I297" s="56"/>
      <c r="J297" s="81">
        <f>SUM(J298+J300)</f>
        <v>100000</v>
      </c>
      <c r="K297" s="81">
        <f>SUM(K298+K300)</f>
        <v>57123</v>
      </c>
      <c r="L297" s="203">
        <f t="shared" si="17"/>
        <v>57.122999999999998</v>
      </c>
    </row>
    <row r="298" spans="1:12" ht="30">
      <c r="A298" s="6"/>
      <c r="B298" s="130"/>
      <c r="C298" s="130"/>
      <c r="D298" s="130"/>
      <c r="E298" s="130"/>
      <c r="F298" s="131"/>
      <c r="G298" s="132" t="s">
        <v>56</v>
      </c>
      <c r="H298" s="133" t="s">
        <v>294</v>
      </c>
      <c r="I298" s="26" t="s">
        <v>0</v>
      </c>
      <c r="J298" s="81">
        <f>SUM(J299)</f>
        <v>60000</v>
      </c>
      <c r="K298" s="81">
        <f>SUM(K299)</f>
        <v>37623</v>
      </c>
      <c r="L298" s="204">
        <f t="shared" si="17"/>
        <v>62.704999999999998</v>
      </c>
    </row>
    <row r="299" spans="1:12" ht="30">
      <c r="A299" s="6"/>
      <c r="B299" s="130"/>
      <c r="C299" s="130"/>
      <c r="D299" s="130"/>
      <c r="E299" s="130"/>
      <c r="F299" s="131"/>
      <c r="G299" s="27" t="s">
        <v>2</v>
      </c>
      <c r="H299" s="31" t="s">
        <v>0</v>
      </c>
      <c r="I299" s="26">
        <v>200</v>
      </c>
      <c r="J299" s="72">
        <v>60000</v>
      </c>
      <c r="K299" s="72">
        <v>37623</v>
      </c>
      <c r="L299" s="204">
        <f t="shared" si="17"/>
        <v>62.704999999999998</v>
      </c>
    </row>
    <row r="300" spans="1:12" ht="45">
      <c r="A300" s="6"/>
      <c r="B300" s="177"/>
      <c r="C300" s="177"/>
      <c r="D300" s="177"/>
      <c r="E300" s="177"/>
      <c r="F300" s="178"/>
      <c r="G300" s="180" t="s">
        <v>463</v>
      </c>
      <c r="H300" s="181" t="s">
        <v>464</v>
      </c>
      <c r="I300" s="56"/>
      <c r="J300" s="81">
        <f>SUM(J301)</f>
        <v>40000</v>
      </c>
      <c r="K300" s="81">
        <f>SUM(K301)</f>
        <v>19500</v>
      </c>
      <c r="L300" s="203">
        <f t="shared" si="17"/>
        <v>48.75</v>
      </c>
    </row>
    <row r="301" spans="1:12" ht="30">
      <c r="A301" s="6"/>
      <c r="B301" s="177"/>
      <c r="C301" s="177"/>
      <c r="D301" s="177"/>
      <c r="E301" s="177"/>
      <c r="F301" s="178"/>
      <c r="G301" s="132" t="s">
        <v>465</v>
      </c>
      <c r="H301" s="133" t="s">
        <v>466</v>
      </c>
      <c r="I301" s="26" t="s">
        <v>0</v>
      </c>
      <c r="J301" s="72">
        <f>SUM(J302:J303)</f>
        <v>40000</v>
      </c>
      <c r="K301" s="72">
        <f>SUM(K302:K303)</f>
        <v>19500</v>
      </c>
      <c r="L301" s="204">
        <f t="shared" si="17"/>
        <v>48.75</v>
      </c>
    </row>
    <row r="302" spans="1:12" ht="30">
      <c r="A302" s="6"/>
      <c r="B302" s="177"/>
      <c r="C302" s="177"/>
      <c r="D302" s="177"/>
      <c r="E302" s="177"/>
      <c r="F302" s="178"/>
      <c r="G302" s="21" t="s">
        <v>2</v>
      </c>
      <c r="H302" s="32" t="s">
        <v>0</v>
      </c>
      <c r="I302" s="26">
        <v>200</v>
      </c>
      <c r="J302" s="72">
        <v>10000</v>
      </c>
      <c r="K302" s="72">
        <v>4500</v>
      </c>
      <c r="L302" s="204">
        <f t="shared" si="17"/>
        <v>45</v>
      </c>
    </row>
    <row r="303" spans="1:12" ht="45">
      <c r="A303" s="6"/>
      <c r="B303" s="177"/>
      <c r="C303" s="177"/>
      <c r="D303" s="177"/>
      <c r="E303" s="177"/>
      <c r="F303" s="178"/>
      <c r="G303" s="27" t="s">
        <v>4</v>
      </c>
      <c r="H303" s="31"/>
      <c r="I303" s="26">
        <v>600</v>
      </c>
      <c r="J303" s="72">
        <v>30000</v>
      </c>
      <c r="K303" s="72">
        <v>15000</v>
      </c>
      <c r="L303" s="204">
        <f t="shared" si="17"/>
        <v>50</v>
      </c>
    </row>
    <row r="304" spans="1:12" ht="48" customHeight="1">
      <c r="A304" s="6"/>
      <c r="B304" s="29"/>
      <c r="C304" s="29"/>
      <c r="D304" s="29"/>
      <c r="E304" s="29"/>
      <c r="F304" s="30"/>
      <c r="G304" s="52" t="s">
        <v>397</v>
      </c>
      <c r="H304" s="75" t="s">
        <v>369</v>
      </c>
      <c r="I304" s="56"/>
      <c r="J304" s="72">
        <f>SUM(J305:J305)</f>
        <v>6677109</v>
      </c>
      <c r="K304" s="72">
        <f>SUM(K305:K305)</f>
        <v>3131545.66</v>
      </c>
      <c r="L304" s="204">
        <f t="shared" si="17"/>
        <v>46.899723518067482</v>
      </c>
    </row>
    <row r="305" spans="1:12" ht="30">
      <c r="A305" s="6"/>
      <c r="B305" s="29"/>
      <c r="C305" s="29"/>
      <c r="D305" s="29"/>
      <c r="E305" s="29"/>
      <c r="F305" s="30"/>
      <c r="G305" s="52" t="s">
        <v>330</v>
      </c>
      <c r="H305" s="75" t="s">
        <v>331</v>
      </c>
      <c r="I305" s="56"/>
      <c r="J305" s="72">
        <f>SUM(J306+J308+J312+J310)</f>
        <v>6677109</v>
      </c>
      <c r="K305" s="72">
        <f>SUM(K306+K308+K312+K310)</f>
        <v>3131545.66</v>
      </c>
      <c r="L305" s="203">
        <f t="shared" si="17"/>
        <v>46.899723518067482</v>
      </c>
    </row>
    <row r="306" spans="1:12" ht="30">
      <c r="A306" s="6"/>
      <c r="B306" s="29"/>
      <c r="C306" s="29"/>
      <c r="D306" s="29"/>
      <c r="E306" s="29"/>
      <c r="F306" s="30"/>
      <c r="G306" s="27" t="s">
        <v>78</v>
      </c>
      <c r="H306" s="31" t="s">
        <v>332</v>
      </c>
      <c r="I306" s="26"/>
      <c r="J306" s="72">
        <f>SUM(J307:J307)</f>
        <v>4245138</v>
      </c>
      <c r="K306" s="72">
        <f>SUM(K307:K307)</f>
        <v>1822138</v>
      </c>
      <c r="L306" s="204">
        <f t="shared" si="17"/>
        <v>42.922939136489795</v>
      </c>
    </row>
    <row r="307" spans="1:12" ht="45">
      <c r="A307" s="6"/>
      <c r="B307" s="29"/>
      <c r="C307" s="29"/>
      <c r="D307" s="29"/>
      <c r="E307" s="29"/>
      <c r="F307" s="30"/>
      <c r="G307" s="27" t="s">
        <v>4</v>
      </c>
      <c r="H307" s="31"/>
      <c r="I307" s="26">
        <v>600</v>
      </c>
      <c r="J307" s="72">
        <v>4245138</v>
      </c>
      <c r="K307" s="72">
        <v>1822138</v>
      </c>
      <c r="L307" s="204">
        <f t="shared" si="17"/>
        <v>42.922939136489795</v>
      </c>
    </row>
    <row r="308" spans="1:12" ht="45">
      <c r="A308" s="6"/>
      <c r="B308" s="167"/>
      <c r="C308" s="167"/>
      <c r="D308" s="167"/>
      <c r="E308" s="167"/>
      <c r="F308" s="168"/>
      <c r="G308" s="27" t="s">
        <v>429</v>
      </c>
      <c r="H308" s="31" t="s">
        <v>430</v>
      </c>
      <c r="I308" s="26"/>
      <c r="J308" s="72">
        <f>SUM(J309:J309)</f>
        <v>20090</v>
      </c>
      <c r="K308" s="72">
        <f>SUM(K309:K309)</f>
        <v>17975.259999999998</v>
      </c>
      <c r="L308" s="204">
        <f t="shared" si="17"/>
        <v>89.473668491786952</v>
      </c>
    </row>
    <row r="309" spans="1:12" ht="45">
      <c r="A309" s="6"/>
      <c r="B309" s="167"/>
      <c r="C309" s="167"/>
      <c r="D309" s="167"/>
      <c r="E309" s="167"/>
      <c r="F309" s="168"/>
      <c r="G309" s="27" t="s">
        <v>4</v>
      </c>
      <c r="H309" s="31"/>
      <c r="I309" s="26">
        <v>600</v>
      </c>
      <c r="J309" s="72">
        <v>20090</v>
      </c>
      <c r="K309" s="72">
        <v>17975.259999999998</v>
      </c>
      <c r="L309" s="204">
        <f t="shared" si="17"/>
        <v>89.473668491786952</v>
      </c>
    </row>
    <row r="310" spans="1:12" ht="45">
      <c r="A310" s="6"/>
      <c r="B310" s="196"/>
      <c r="C310" s="196"/>
      <c r="D310" s="196"/>
      <c r="E310" s="196"/>
      <c r="F310" s="197"/>
      <c r="G310" s="27" t="s">
        <v>485</v>
      </c>
      <c r="H310" s="31" t="s">
        <v>486</v>
      </c>
      <c r="I310" s="26"/>
      <c r="J310" s="72">
        <f>SUM(J311:J311)</f>
        <v>2030176</v>
      </c>
      <c r="K310" s="72">
        <f>SUM(K311:K311)</f>
        <v>1010176</v>
      </c>
      <c r="L310" s="204">
        <f t="shared" si="17"/>
        <v>49.758050533549806</v>
      </c>
    </row>
    <row r="311" spans="1:12" ht="45">
      <c r="A311" s="6"/>
      <c r="B311" s="196"/>
      <c r="C311" s="196"/>
      <c r="D311" s="196"/>
      <c r="E311" s="196"/>
      <c r="F311" s="197"/>
      <c r="G311" s="27" t="s">
        <v>4</v>
      </c>
      <c r="H311" s="31"/>
      <c r="I311" s="26">
        <v>600</v>
      </c>
      <c r="J311" s="72">
        <v>2030176</v>
      </c>
      <c r="K311" s="72">
        <v>1010176</v>
      </c>
      <c r="L311" s="204">
        <f t="shared" si="17"/>
        <v>49.758050533549806</v>
      </c>
    </row>
    <row r="312" spans="1:12" ht="45">
      <c r="A312" s="6"/>
      <c r="B312" s="173"/>
      <c r="C312" s="173"/>
      <c r="D312" s="173"/>
      <c r="E312" s="173"/>
      <c r="F312" s="174"/>
      <c r="G312" s="27" t="s">
        <v>429</v>
      </c>
      <c r="H312" s="31" t="s">
        <v>458</v>
      </c>
      <c r="I312" s="26"/>
      <c r="J312" s="72">
        <f>SUM(J313:J313)</f>
        <v>381705</v>
      </c>
      <c r="K312" s="72">
        <f>SUM(K313:K313)</f>
        <v>281256.40000000002</v>
      </c>
      <c r="L312" s="204">
        <f t="shared" si="17"/>
        <v>73.68423258799335</v>
      </c>
    </row>
    <row r="313" spans="1:12" ht="45">
      <c r="A313" s="6"/>
      <c r="B313" s="173"/>
      <c r="C313" s="173"/>
      <c r="D313" s="173"/>
      <c r="E313" s="173"/>
      <c r="F313" s="174"/>
      <c r="G313" s="27" t="s">
        <v>4</v>
      </c>
      <c r="H313" s="31"/>
      <c r="I313" s="26">
        <v>600</v>
      </c>
      <c r="J313" s="72">
        <v>381705</v>
      </c>
      <c r="K313" s="72">
        <v>281256.40000000002</v>
      </c>
      <c r="L313" s="204">
        <f t="shared" si="17"/>
        <v>73.68423258799335</v>
      </c>
    </row>
    <row r="314" spans="1:12" ht="45" customHeight="1">
      <c r="A314" s="6"/>
      <c r="B314" s="29"/>
      <c r="C314" s="29"/>
      <c r="D314" s="29"/>
      <c r="E314" s="29"/>
      <c r="F314" s="30"/>
      <c r="G314" s="7" t="s">
        <v>70</v>
      </c>
      <c r="H314" s="134" t="s">
        <v>126</v>
      </c>
      <c r="I314" s="9" t="s">
        <v>0</v>
      </c>
      <c r="J314" s="10">
        <f>SUM(J315)</f>
        <v>1283381.1100000001</v>
      </c>
      <c r="K314" s="10">
        <f>SUM(K315)</f>
        <v>613415</v>
      </c>
      <c r="L314" s="202">
        <f t="shared" si="17"/>
        <v>47.796792022285565</v>
      </c>
    </row>
    <row r="315" spans="1:12" ht="60">
      <c r="A315" s="6"/>
      <c r="B315" s="29"/>
      <c r="C315" s="29"/>
      <c r="D315" s="29"/>
      <c r="E315" s="29"/>
      <c r="F315" s="30"/>
      <c r="G315" s="11" t="s">
        <v>358</v>
      </c>
      <c r="H315" s="55" t="s">
        <v>188</v>
      </c>
      <c r="I315" s="56" t="s">
        <v>0</v>
      </c>
      <c r="J315" s="43">
        <f>SUM(J317)</f>
        <v>1283381.1100000001</v>
      </c>
      <c r="K315" s="43">
        <f>SUM(K317)</f>
        <v>613415</v>
      </c>
      <c r="L315" s="203">
        <f t="shared" si="17"/>
        <v>47.796792022285565</v>
      </c>
    </row>
    <row r="316" spans="1:12" ht="48" customHeight="1">
      <c r="A316" s="6"/>
      <c r="B316" s="232" t="s">
        <v>22</v>
      </c>
      <c r="C316" s="232"/>
      <c r="D316" s="232"/>
      <c r="E316" s="232"/>
      <c r="F316" s="233"/>
      <c r="G316" s="42" t="s">
        <v>359</v>
      </c>
      <c r="H316" s="135" t="s">
        <v>189</v>
      </c>
      <c r="I316" s="13"/>
      <c r="J316" s="43">
        <f>SUM(J317)</f>
        <v>1283381.1100000001</v>
      </c>
      <c r="K316" s="43">
        <f>SUM(K317)</f>
        <v>613415</v>
      </c>
      <c r="L316" s="203">
        <f t="shared" si="17"/>
        <v>47.796792022285565</v>
      </c>
    </row>
    <row r="317" spans="1:12" ht="33.75" customHeight="1">
      <c r="A317" s="6"/>
      <c r="B317" s="238" t="s">
        <v>21</v>
      </c>
      <c r="C317" s="238"/>
      <c r="D317" s="238"/>
      <c r="E317" s="238"/>
      <c r="F317" s="239"/>
      <c r="G317" s="44" t="s">
        <v>168</v>
      </c>
      <c r="H317" s="35" t="s">
        <v>190</v>
      </c>
      <c r="I317" s="26" t="s">
        <v>0</v>
      </c>
      <c r="J317" s="20">
        <f>SUM(J318)</f>
        <v>1283381.1100000001</v>
      </c>
      <c r="K317" s="20">
        <f>SUM(K318)</f>
        <v>613415</v>
      </c>
      <c r="L317" s="204">
        <f t="shared" si="17"/>
        <v>47.796792022285565</v>
      </c>
    </row>
    <row r="318" spans="1:12" ht="45">
      <c r="A318" s="6"/>
      <c r="B318" s="15"/>
      <c r="C318" s="15"/>
      <c r="D318" s="15"/>
      <c r="E318" s="15"/>
      <c r="F318" s="16"/>
      <c r="G318" s="27" t="s">
        <v>4</v>
      </c>
      <c r="H318" s="90"/>
      <c r="I318" s="26">
        <v>600</v>
      </c>
      <c r="J318" s="20">
        <v>1283381.1100000001</v>
      </c>
      <c r="K318" s="20">
        <v>613415</v>
      </c>
      <c r="L318" s="204">
        <f t="shared" si="17"/>
        <v>47.796792022285565</v>
      </c>
    </row>
    <row r="319" spans="1:12" ht="57">
      <c r="A319" s="6"/>
      <c r="B319" s="240" t="s">
        <v>20</v>
      </c>
      <c r="C319" s="240"/>
      <c r="D319" s="240"/>
      <c r="E319" s="240"/>
      <c r="F319" s="241"/>
      <c r="G319" s="7" t="s">
        <v>71</v>
      </c>
      <c r="H319" s="136" t="s">
        <v>127</v>
      </c>
      <c r="I319" s="9" t="s">
        <v>0</v>
      </c>
      <c r="J319" s="10">
        <f>SUM(J320+J345)</f>
        <v>118746771.61000001</v>
      </c>
      <c r="K319" s="10">
        <f>SUM(K320+K345)</f>
        <v>9282108.1600000001</v>
      </c>
      <c r="L319" s="202">
        <f t="shared" si="17"/>
        <v>7.8167246436688194</v>
      </c>
    </row>
    <row r="320" spans="1:12" ht="63.75" customHeight="1">
      <c r="A320" s="6"/>
      <c r="B320" s="234">
        <v>200</v>
      </c>
      <c r="C320" s="234"/>
      <c r="D320" s="234"/>
      <c r="E320" s="234"/>
      <c r="F320" s="235"/>
      <c r="G320" s="52" t="s">
        <v>166</v>
      </c>
      <c r="H320" s="94" t="s">
        <v>128</v>
      </c>
      <c r="I320" s="13" t="s">
        <v>0</v>
      </c>
      <c r="J320" s="14">
        <f>SUM(J321+J330)</f>
        <v>104229075.61000001</v>
      </c>
      <c r="K320" s="14">
        <f>SUM(K321+K330)</f>
        <v>3273474.14</v>
      </c>
      <c r="L320" s="203">
        <f t="shared" si="17"/>
        <v>3.1406535276668368</v>
      </c>
    </row>
    <row r="321" spans="1:12" ht="60">
      <c r="A321" s="6"/>
      <c r="B321" s="232" t="s">
        <v>19</v>
      </c>
      <c r="C321" s="232"/>
      <c r="D321" s="232"/>
      <c r="E321" s="232"/>
      <c r="F321" s="233"/>
      <c r="G321" s="42" t="s">
        <v>362</v>
      </c>
      <c r="H321" s="80" t="s">
        <v>129</v>
      </c>
      <c r="I321" s="13"/>
      <c r="J321" s="43">
        <f>SUM(J324+J326+J322+J328)</f>
        <v>16006682.09</v>
      </c>
      <c r="K321" s="43">
        <f>SUM(K324+K326+K322+K328)</f>
        <v>3000895.47</v>
      </c>
      <c r="L321" s="203">
        <f t="shared" si="17"/>
        <v>18.747767045831296</v>
      </c>
    </row>
    <row r="322" spans="1:12" ht="30">
      <c r="A322" s="6"/>
      <c r="B322" s="78"/>
      <c r="C322" s="78"/>
      <c r="D322" s="78"/>
      <c r="E322" s="78"/>
      <c r="F322" s="79"/>
      <c r="G322" s="44" t="s">
        <v>206</v>
      </c>
      <c r="H322" s="137" t="s">
        <v>207</v>
      </c>
      <c r="I322" s="13"/>
      <c r="J322" s="20">
        <f>SUM(J323)</f>
        <v>4367858.09</v>
      </c>
      <c r="K322" s="20">
        <f>SUM(K323)</f>
        <v>304039</v>
      </c>
      <c r="L322" s="204">
        <f t="shared" si="17"/>
        <v>6.9608259640138632</v>
      </c>
    </row>
    <row r="323" spans="1:12" ht="30">
      <c r="A323" s="6"/>
      <c r="B323" s="78"/>
      <c r="C323" s="78"/>
      <c r="D323" s="78"/>
      <c r="E323" s="78"/>
      <c r="F323" s="79"/>
      <c r="G323" s="118" t="s">
        <v>2</v>
      </c>
      <c r="H323" s="119" t="s">
        <v>0</v>
      </c>
      <c r="I323" s="117">
        <v>200</v>
      </c>
      <c r="J323" s="20">
        <v>4367858.09</v>
      </c>
      <c r="K323" s="20">
        <v>304039</v>
      </c>
      <c r="L323" s="204">
        <f t="shared" si="17"/>
        <v>6.9608259640138632</v>
      </c>
    </row>
    <row r="324" spans="1:12" ht="30">
      <c r="A324" s="6"/>
      <c r="B324" s="240" t="s">
        <v>18</v>
      </c>
      <c r="C324" s="240"/>
      <c r="D324" s="240"/>
      <c r="E324" s="240"/>
      <c r="F324" s="241"/>
      <c r="G324" s="24" t="s">
        <v>414</v>
      </c>
      <c r="H324" s="90" t="s">
        <v>130</v>
      </c>
      <c r="I324" s="26"/>
      <c r="J324" s="20">
        <f>SUM(J325)</f>
        <v>4110162</v>
      </c>
      <c r="K324" s="20">
        <f>SUM(K325)</f>
        <v>2696856.47</v>
      </c>
      <c r="L324" s="204">
        <f t="shared" si="17"/>
        <v>65.614359482667595</v>
      </c>
    </row>
    <row r="325" spans="1:12" ht="15">
      <c r="A325" s="6"/>
      <c r="B325" s="234">
        <v>800</v>
      </c>
      <c r="C325" s="234"/>
      <c r="D325" s="234"/>
      <c r="E325" s="234"/>
      <c r="F325" s="235"/>
      <c r="G325" s="27" t="s">
        <v>6</v>
      </c>
      <c r="H325" s="41" t="s">
        <v>0</v>
      </c>
      <c r="I325" s="26">
        <v>500</v>
      </c>
      <c r="J325" s="108">
        <v>4110162</v>
      </c>
      <c r="K325" s="108">
        <v>2696856.47</v>
      </c>
      <c r="L325" s="204">
        <f t="shared" si="17"/>
        <v>65.614359482667595</v>
      </c>
    </row>
    <row r="326" spans="1:12" ht="30">
      <c r="A326" s="6"/>
      <c r="B326" s="29"/>
      <c r="C326" s="29"/>
      <c r="D326" s="29"/>
      <c r="E326" s="29"/>
      <c r="F326" s="30"/>
      <c r="G326" s="126" t="s">
        <v>378</v>
      </c>
      <c r="H326" s="138" t="s">
        <v>202</v>
      </c>
      <c r="I326" s="117"/>
      <c r="J326" s="20">
        <f>SUM(J327:J327)</f>
        <v>600000</v>
      </c>
      <c r="K326" s="20">
        <f>SUM(K327:K327)</f>
        <v>0</v>
      </c>
      <c r="L326" s="204">
        <f t="shared" si="17"/>
        <v>0</v>
      </c>
    </row>
    <row r="327" spans="1:12" ht="30">
      <c r="A327" s="6"/>
      <c r="B327" s="29"/>
      <c r="C327" s="29"/>
      <c r="D327" s="29"/>
      <c r="E327" s="29"/>
      <c r="F327" s="30"/>
      <c r="G327" s="118" t="s">
        <v>2</v>
      </c>
      <c r="H327" s="119" t="s">
        <v>0</v>
      </c>
      <c r="I327" s="117">
        <v>200</v>
      </c>
      <c r="J327" s="20">
        <v>600000</v>
      </c>
      <c r="K327" s="20">
        <v>0</v>
      </c>
      <c r="L327" s="204">
        <f t="shared" si="17"/>
        <v>0</v>
      </c>
    </row>
    <row r="328" spans="1:12" ht="15">
      <c r="A328" s="6"/>
      <c r="B328" s="29"/>
      <c r="C328" s="29"/>
      <c r="D328" s="29"/>
      <c r="E328" s="29"/>
      <c r="F328" s="30"/>
      <c r="G328" s="118" t="s">
        <v>454</v>
      </c>
      <c r="H328" s="119" t="s">
        <v>211</v>
      </c>
      <c r="I328" s="117"/>
      <c r="J328" s="20">
        <f>SUM(J329:J329)</f>
        <v>6928662</v>
      </c>
      <c r="K328" s="20">
        <f>SUM(K329:K329)</f>
        <v>0</v>
      </c>
      <c r="L328" s="204">
        <f t="shared" si="17"/>
        <v>0</v>
      </c>
    </row>
    <row r="329" spans="1:12" ht="30">
      <c r="A329" s="6"/>
      <c r="B329" s="29"/>
      <c r="C329" s="29"/>
      <c r="D329" s="29"/>
      <c r="E329" s="29"/>
      <c r="F329" s="30"/>
      <c r="G329" s="118" t="s">
        <v>2</v>
      </c>
      <c r="H329" s="119" t="s">
        <v>0</v>
      </c>
      <c r="I329" s="117">
        <v>200</v>
      </c>
      <c r="J329" s="20">
        <v>6928662</v>
      </c>
      <c r="K329" s="20">
        <v>0</v>
      </c>
      <c r="L329" s="204">
        <f t="shared" si="17"/>
        <v>0</v>
      </c>
    </row>
    <row r="330" spans="1:12" ht="90">
      <c r="A330" s="6"/>
      <c r="B330" s="219"/>
      <c r="C330" s="219"/>
      <c r="D330" s="219"/>
      <c r="E330" s="219"/>
      <c r="F330" s="220"/>
      <c r="G330" s="212" t="s">
        <v>504</v>
      </c>
      <c r="H330" s="231" t="s">
        <v>505</v>
      </c>
      <c r="I330" s="115"/>
      <c r="J330" s="43">
        <f>SUM(J335+J337+J333+J339+J341+J343+J331)</f>
        <v>88222393.520000011</v>
      </c>
      <c r="K330" s="43">
        <f>SUM(K335+K337+K333+K339+K341+K343+K331)</f>
        <v>272578.67</v>
      </c>
      <c r="L330" s="203">
        <f t="shared" si="17"/>
        <v>0.30896766583215229</v>
      </c>
    </row>
    <row r="331" spans="1:12" ht="74.25" customHeight="1">
      <c r="A331" s="6"/>
      <c r="B331" s="219"/>
      <c r="C331" s="219"/>
      <c r="D331" s="219"/>
      <c r="E331" s="219"/>
      <c r="F331" s="220"/>
      <c r="G331" s="118" t="s">
        <v>509</v>
      </c>
      <c r="H331" s="119" t="s">
        <v>516</v>
      </c>
      <c r="I331" s="117"/>
      <c r="J331" s="20">
        <f>SUM(J332:J332)</f>
        <v>46454</v>
      </c>
      <c r="K331" s="20">
        <f>SUM(K332:K332)</f>
        <v>0</v>
      </c>
      <c r="L331" s="204">
        <f t="shared" si="17"/>
        <v>0</v>
      </c>
    </row>
    <row r="332" spans="1:12" ht="30">
      <c r="A332" s="6"/>
      <c r="B332" s="219"/>
      <c r="C332" s="219"/>
      <c r="D332" s="219"/>
      <c r="E332" s="219"/>
      <c r="F332" s="220"/>
      <c r="G332" s="118" t="s">
        <v>2</v>
      </c>
      <c r="H332" s="119" t="s">
        <v>0</v>
      </c>
      <c r="I332" s="117">
        <v>200</v>
      </c>
      <c r="J332" s="20">
        <v>46454</v>
      </c>
      <c r="K332" s="20">
        <v>0</v>
      </c>
      <c r="L332" s="204">
        <f t="shared" si="17"/>
        <v>0</v>
      </c>
    </row>
    <row r="333" spans="1:12" ht="30">
      <c r="A333" s="6"/>
      <c r="B333" s="219"/>
      <c r="C333" s="219"/>
      <c r="D333" s="219"/>
      <c r="E333" s="219"/>
      <c r="F333" s="220"/>
      <c r="G333" s="118" t="s">
        <v>378</v>
      </c>
      <c r="H333" s="119" t="s">
        <v>506</v>
      </c>
      <c r="I333" s="117"/>
      <c r="J333" s="20">
        <f>SUM(J334:J334)</f>
        <v>738548.49</v>
      </c>
      <c r="K333" s="20">
        <f>SUM(K334:K334)</f>
        <v>0</v>
      </c>
      <c r="L333" s="204">
        <f t="shared" si="17"/>
        <v>0</v>
      </c>
    </row>
    <row r="334" spans="1:12" ht="30">
      <c r="A334" s="6"/>
      <c r="B334" s="219"/>
      <c r="C334" s="219"/>
      <c r="D334" s="219"/>
      <c r="E334" s="219"/>
      <c r="F334" s="220"/>
      <c r="G334" s="118" t="s">
        <v>2</v>
      </c>
      <c r="H334" s="119" t="s">
        <v>0</v>
      </c>
      <c r="I334" s="117">
        <v>200</v>
      </c>
      <c r="J334" s="20">
        <v>738548.49</v>
      </c>
      <c r="K334" s="20">
        <v>0</v>
      </c>
      <c r="L334" s="204">
        <f t="shared" si="17"/>
        <v>0</v>
      </c>
    </row>
    <row r="335" spans="1:12" ht="45">
      <c r="A335" s="6"/>
      <c r="B335" s="219"/>
      <c r="C335" s="219"/>
      <c r="D335" s="219"/>
      <c r="E335" s="219"/>
      <c r="F335" s="220"/>
      <c r="G335" s="118" t="s">
        <v>507</v>
      </c>
      <c r="H335" s="119" t="s">
        <v>508</v>
      </c>
      <c r="I335" s="117"/>
      <c r="J335" s="20">
        <f>SUM(J336:J336)</f>
        <v>3560979.12</v>
      </c>
      <c r="K335" s="20">
        <f>SUM(K336:K336)</f>
        <v>0</v>
      </c>
      <c r="L335" s="204">
        <f t="shared" si="17"/>
        <v>0</v>
      </c>
    </row>
    <row r="336" spans="1:12" ht="30">
      <c r="A336" s="6"/>
      <c r="B336" s="219"/>
      <c r="C336" s="219"/>
      <c r="D336" s="219"/>
      <c r="E336" s="219"/>
      <c r="F336" s="220"/>
      <c r="G336" s="118" t="s">
        <v>2</v>
      </c>
      <c r="H336" s="119" t="s">
        <v>0</v>
      </c>
      <c r="I336" s="117">
        <v>200</v>
      </c>
      <c r="J336" s="20">
        <v>3560979.12</v>
      </c>
      <c r="K336" s="20">
        <v>0</v>
      </c>
      <c r="L336" s="204">
        <f t="shared" si="17"/>
        <v>0</v>
      </c>
    </row>
    <row r="337" spans="1:12" ht="75">
      <c r="A337" s="6"/>
      <c r="B337" s="219"/>
      <c r="C337" s="219"/>
      <c r="D337" s="219"/>
      <c r="E337" s="219"/>
      <c r="F337" s="220"/>
      <c r="G337" s="118" t="s">
        <v>509</v>
      </c>
      <c r="H337" s="119" t="s">
        <v>510</v>
      </c>
      <c r="I337" s="117"/>
      <c r="J337" s="20">
        <f>SUM(J338:J338)</f>
        <v>462657.24</v>
      </c>
      <c r="K337" s="20">
        <f>SUM(K338:K338)</f>
        <v>272578.67</v>
      </c>
      <c r="L337" s="204">
        <f t="shared" si="17"/>
        <v>58.915898517010127</v>
      </c>
    </row>
    <row r="338" spans="1:12" ht="30">
      <c r="A338" s="6"/>
      <c r="B338" s="219"/>
      <c r="C338" s="219"/>
      <c r="D338" s="219"/>
      <c r="E338" s="219"/>
      <c r="F338" s="220"/>
      <c r="G338" s="118" t="s">
        <v>2</v>
      </c>
      <c r="H338" s="119" t="s">
        <v>0</v>
      </c>
      <c r="I338" s="117">
        <v>200</v>
      </c>
      <c r="J338" s="20">
        <v>462657.24</v>
      </c>
      <c r="K338" s="20">
        <v>272578.67</v>
      </c>
      <c r="L338" s="204">
        <f t="shared" si="17"/>
        <v>58.915898517010127</v>
      </c>
    </row>
    <row r="339" spans="1:12" ht="15">
      <c r="A339" s="6"/>
      <c r="B339" s="219"/>
      <c r="C339" s="219"/>
      <c r="D339" s="219"/>
      <c r="E339" s="219"/>
      <c r="F339" s="220"/>
      <c r="G339" s="118" t="s">
        <v>454</v>
      </c>
      <c r="H339" s="119" t="s">
        <v>511</v>
      </c>
      <c r="I339" s="117"/>
      <c r="J339" s="20">
        <f>SUM(J340:J340)</f>
        <v>13682033.960000001</v>
      </c>
      <c r="K339" s="20">
        <f>SUM(K340:K340)</f>
        <v>0</v>
      </c>
      <c r="L339" s="204">
        <f t="shared" si="17"/>
        <v>0</v>
      </c>
    </row>
    <row r="340" spans="1:12" ht="30">
      <c r="A340" s="6"/>
      <c r="B340" s="219"/>
      <c r="C340" s="219"/>
      <c r="D340" s="219"/>
      <c r="E340" s="219"/>
      <c r="F340" s="220"/>
      <c r="G340" s="118" t="s">
        <v>2</v>
      </c>
      <c r="H340" s="119" t="s">
        <v>0</v>
      </c>
      <c r="I340" s="117">
        <v>200</v>
      </c>
      <c r="J340" s="20">
        <v>13682033.960000001</v>
      </c>
      <c r="K340" s="20">
        <v>0</v>
      </c>
      <c r="L340" s="204">
        <f t="shared" si="17"/>
        <v>0</v>
      </c>
    </row>
    <row r="341" spans="1:12" ht="30">
      <c r="A341" s="6"/>
      <c r="B341" s="219"/>
      <c r="C341" s="219"/>
      <c r="D341" s="219"/>
      <c r="E341" s="219"/>
      <c r="F341" s="220"/>
      <c r="G341" s="118" t="s">
        <v>512</v>
      </c>
      <c r="H341" s="119" t="s">
        <v>513</v>
      </c>
      <c r="I341" s="117"/>
      <c r="J341" s="20">
        <f>SUM(J342:J342)</f>
        <v>60058603.200000003</v>
      </c>
      <c r="K341" s="20">
        <f>SUM(K342:K342)</f>
        <v>0</v>
      </c>
      <c r="L341" s="204">
        <f t="shared" si="17"/>
        <v>0</v>
      </c>
    </row>
    <row r="342" spans="1:12" ht="30">
      <c r="A342" s="6"/>
      <c r="B342" s="219"/>
      <c r="C342" s="219"/>
      <c r="D342" s="219"/>
      <c r="E342" s="219"/>
      <c r="F342" s="220"/>
      <c r="G342" s="118" t="s">
        <v>2</v>
      </c>
      <c r="H342" s="119" t="s">
        <v>0</v>
      </c>
      <c r="I342" s="117">
        <v>200</v>
      </c>
      <c r="J342" s="20">
        <v>60058603.200000003</v>
      </c>
      <c r="K342" s="20">
        <v>0</v>
      </c>
      <c r="L342" s="204">
        <f t="shared" si="17"/>
        <v>0</v>
      </c>
    </row>
    <row r="343" spans="1:12" ht="60">
      <c r="A343" s="6"/>
      <c r="B343" s="219"/>
      <c r="C343" s="219"/>
      <c r="D343" s="219"/>
      <c r="E343" s="219"/>
      <c r="F343" s="220"/>
      <c r="G343" s="118" t="s">
        <v>514</v>
      </c>
      <c r="H343" s="119" t="s">
        <v>515</v>
      </c>
      <c r="I343" s="117"/>
      <c r="J343" s="20">
        <f>SUM(J344:J344)</f>
        <v>9673117.5099999998</v>
      </c>
      <c r="K343" s="20">
        <f>SUM(K344:K344)</f>
        <v>0</v>
      </c>
      <c r="L343" s="204">
        <f t="shared" si="17"/>
        <v>0</v>
      </c>
    </row>
    <row r="344" spans="1:12" ht="30">
      <c r="A344" s="6"/>
      <c r="B344" s="219"/>
      <c r="C344" s="219"/>
      <c r="D344" s="219"/>
      <c r="E344" s="219"/>
      <c r="F344" s="220"/>
      <c r="G344" s="118" t="s">
        <v>2</v>
      </c>
      <c r="H344" s="119" t="s">
        <v>0</v>
      </c>
      <c r="I344" s="117">
        <v>200</v>
      </c>
      <c r="J344" s="20">
        <v>9673117.5099999998</v>
      </c>
      <c r="K344" s="20">
        <v>0</v>
      </c>
      <c r="L344" s="204">
        <f t="shared" si="17"/>
        <v>0</v>
      </c>
    </row>
    <row r="345" spans="1:12" ht="75">
      <c r="A345" s="6"/>
      <c r="B345" s="29"/>
      <c r="C345" s="29"/>
      <c r="D345" s="29"/>
      <c r="E345" s="29"/>
      <c r="F345" s="30"/>
      <c r="G345" s="113" t="s">
        <v>167</v>
      </c>
      <c r="H345" s="114" t="s">
        <v>131</v>
      </c>
      <c r="I345" s="115" t="s">
        <v>0</v>
      </c>
      <c r="J345" s="104">
        <f>SUM(J346)</f>
        <v>14517696</v>
      </c>
      <c r="K345" s="104">
        <f>SUM(K346)</f>
        <v>6008634.0199999996</v>
      </c>
      <c r="L345" s="204">
        <f t="shared" si="17"/>
        <v>41.388344403960517</v>
      </c>
    </row>
    <row r="346" spans="1:12" ht="49.5" customHeight="1">
      <c r="A346" s="6"/>
      <c r="B346" s="29"/>
      <c r="C346" s="29"/>
      <c r="D346" s="29"/>
      <c r="E346" s="29"/>
      <c r="F346" s="30"/>
      <c r="G346" s="113" t="s">
        <v>363</v>
      </c>
      <c r="H346" s="114" t="s">
        <v>383</v>
      </c>
      <c r="I346" s="115"/>
      <c r="J346" s="104">
        <f>SUM(J349+J347)</f>
        <v>14517696</v>
      </c>
      <c r="K346" s="104">
        <f>SUM(K349+K347)</f>
        <v>6008634.0199999996</v>
      </c>
      <c r="L346" s="203">
        <f t="shared" si="17"/>
        <v>41.388344403960517</v>
      </c>
    </row>
    <row r="347" spans="1:12" ht="75">
      <c r="A347" s="6"/>
      <c r="B347" s="240" t="s">
        <v>17</v>
      </c>
      <c r="C347" s="240"/>
      <c r="D347" s="240"/>
      <c r="E347" s="240"/>
      <c r="F347" s="241"/>
      <c r="G347" s="126" t="s">
        <v>427</v>
      </c>
      <c r="H347" s="138" t="s">
        <v>384</v>
      </c>
      <c r="I347" s="117"/>
      <c r="J347" s="108">
        <f>SUM(J348)</f>
        <v>12000000</v>
      </c>
      <c r="K347" s="108">
        <f>SUM(K348)</f>
        <v>4955603.5199999996</v>
      </c>
      <c r="L347" s="204">
        <f t="shared" si="17"/>
        <v>41.296695999999997</v>
      </c>
    </row>
    <row r="348" spans="1:12" ht="30">
      <c r="A348" s="6"/>
      <c r="B348" s="240">
        <v>200</v>
      </c>
      <c r="C348" s="240"/>
      <c r="D348" s="240"/>
      <c r="E348" s="240"/>
      <c r="F348" s="241"/>
      <c r="G348" s="118" t="s">
        <v>2</v>
      </c>
      <c r="H348" s="119" t="s">
        <v>0</v>
      </c>
      <c r="I348" s="117">
        <v>200</v>
      </c>
      <c r="J348" s="108">
        <v>12000000</v>
      </c>
      <c r="K348" s="108">
        <v>4955603.5199999996</v>
      </c>
      <c r="L348" s="204">
        <f t="shared" si="17"/>
        <v>41.296695999999997</v>
      </c>
    </row>
    <row r="349" spans="1:12" ht="75">
      <c r="A349" s="6"/>
      <c r="B349" s="29"/>
      <c r="C349" s="29"/>
      <c r="D349" s="29"/>
      <c r="E349" s="29"/>
      <c r="F349" s="30"/>
      <c r="G349" s="126" t="s">
        <v>453</v>
      </c>
      <c r="H349" s="138" t="s">
        <v>364</v>
      </c>
      <c r="I349" s="117" t="s">
        <v>0</v>
      </c>
      <c r="J349" s="108">
        <f>SUM(J350)</f>
        <v>2517696</v>
      </c>
      <c r="K349" s="108">
        <f>SUM(K350)</f>
        <v>1053030.5</v>
      </c>
      <c r="L349" s="204">
        <f t="shared" si="17"/>
        <v>41.825164753806654</v>
      </c>
    </row>
    <row r="350" spans="1:12" ht="30">
      <c r="A350" s="6"/>
      <c r="B350" s="29"/>
      <c r="C350" s="29"/>
      <c r="D350" s="29"/>
      <c r="E350" s="29"/>
      <c r="F350" s="30"/>
      <c r="G350" s="150" t="s">
        <v>5</v>
      </c>
      <c r="H350" s="192"/>
      <c r="I350" s="151">
        <v>300</v>
      </c>
      <c r="J350" s="20">
        <v>2517696</v>
      </c>
      <c r="K350" s="20">
        <v>1053030.5</v>
      </c>
      <c r="L350" s="204">
        <f t="shared" si="17"/>
        <v>41.825164753806654</v>
      </c>
    </row>
    <row r="351" spans="1:12" ht="42.75">
      <c r="A351" s="6"/>
      <c r="B351" s="236" t="s">
        <v>16</v>
      </c>
      <c r="C351" s="236"/>
      <c r="D351" s="236"/>
      <c r="E351" s="236"/>
      <c r="F351" s="237"/>
      <c r="G351" s="7" t="s">
        <v>72</v>
      </c>
      <c r="H351" s="139" t="s">
        <v>132</v>
      </c>
      <c r="I351" s="9" t="s">
        <v>0</v>
      </c>
      <c r="J351" s="10">
        <f>SUM(J352)</f>
        <v>235732</v>
      </c>
      <c r="K351" s="10">
        <f>SUM(K352)</f>
        <v>86938.98</v>
      </c>
      <c r="L351" s="202">
        <f t="shared" si="17"/>
        <v>36.880432016018183</v>
      </c>
    </row>
    <row r="352" spans="1:12" ht="48" customHeight="1">
      <c r="A352" s="6"/>
      <c r="B352" s="234">
        <v>500</v>
      </c>
      <c r="C352" s="234"/>
      <c r="D352" s="234"/>
      <c r="E352" s="234"/>
      <c r="F352" s="235"/>
      <c r="G352" s="52" t="s">
        <v>401</v>
      </c>
      <c r="H352" s="17" t="s">
        <v>133</v>
      </c>
      <c r="I352" s="56" t="s">
        <v>0</v>
      </c>
      <c r="J352" s="43">
        <f>SUM(J353+J356)</f>
        <v>235732</v>
      </c>
      <c r="K352" s="43">
        <f>SUM(K353+K356)</f>
        <v>86938.98</v>
      </c>
      <c r="L352" s="204">
        <f t="shared" si="17"/>
        <v>36.880432016018183</v>
      </c>
    </row>
    <row r="353" spans="1:12" ht="75">
      <c r="A353" s="6"/>
      <c r="B353" s="232" t="s">
        <v>15</v>
      </c>
      <c r="C353" s="232"/>
      <c r="D353" s="232"/>
      <c r="E353" s="232"/>
      <c r="F353" s="233"/>
      <c r="G353" s="42" t="s">
        <v>376</v>
      </c>
      <c r="H353" s="135" t="s">
        <v>375</v>
      </c>
      <c r="I353" s="13"/>
      <c r="J353" s="43">
        <f>SUM(J354)</f>
        <v>30000</v>
      </c>
      <c r="K353" s="43">
        <f>SUM(K354)</f>
        <v>0</v>
      </c>
      <c r="L353" s="204">
        <f t="shared" si="17"/>
        <v>0</v>
      </c>
    </row>
    <row r="354" spans="1:12" ht="45">
      <c r="A354" s="6"/>
      <c r="B354" s="238" t="s">
        <v>14</v>
      </c>
      <c r="C354" s="238"/>
      <c r="D354" s="238"/>
      <c r="E354" s="238"/>
      <c r="F354" s="239"/>
      <c r="G354" s="21" t="s">
        <v>73</v>
      </c>
      <c r="H354" s="38" t="s">
        <v>134</v>
      </c>
      <c r="I354" s="26" t="s">
        <v>0</v>
      </c>
      <c r="J354" s="20">
        <f>SUM(J355)</f>
        <v>30000</v>
      </c>
      <c r="K354" s="20">
        <f>SUM(K355)</f>
        <v>0</v>
      </c>
      <c r="L354" s="204">
        <f t="shared" si="17"/>
        <v>0</v>
      </c>
    </row>
    <row r="355" spans="1:12" ht="15">
      <c r="A355" s="6"/>
      <c r="B355" s="15"/>
      <c r="C355" s="15"/>
      <c r="D355" s="15"/>
      <c r="E355" s="15"/>
      <c r="F355" s="16"/>
      <c r="G355" s="27" t="s">
        <v>1</v>
      </c>
      <c r="H355" s="31" t="s">
        <v>0</v>
      </c>
      <c r="I355" s="26">
        <v>800</v>
      </c>
      <c r="J355" s="20">
        <v>30000</v>
      </c>
      <c r="K355" s="20">
        <v>0</v>
      </c>
      <c r="L355" s="204">
        <f t="shared" si="17"/>
        <v>0</v>
      </c>
    </row>
    <row r="356" spans="1:12" ht="50.25" customHeight="1">
      <c r="A356" s="6"/>
      <c r="B356" s="29"/>
      <c r="C356" s="29"/>
      <c r="D356" s="29"/>
      <c r="E356" s="29"/>
      <c r="F356" s="30"/>
      <c r="G356" s="140" t="s">
        <v>360</v>
      </c>
      <c r="H356" s="141" t="s">
        <v>361</v>
      </c>
      <c r="I356" s="142"/>
      <c r="J356" s="20">
        <f t="shared" ref="J356:K357" si="22">SUM(J357)</f>
        <v>205732</v>
      </c>
      <c r="K356" s="20">
        <f t="shared" si="22"/>
        <v>86938.98</v>
      </c>
      <c r="L356" s="204">
        <f t="shared" ref="L356:L425" si="23">K356/J356%</f>
        <v>42.258365251881081</v>
      </c>
    </row>
    <row r="357" spans="1:12" ht="45">
      <c r="A357" s="6"/>
      <c r="B357" s="29"/>
      <c r="C357" s="29"/>
      <c r="D357" s="29"/>
      <c r="E357" s="29"/>
      <c r="F357" s="30"/>
      <c r="G357" s="27" t="s">
        <v>455</v>
      </c>
      <c r="H357" s="49" t="s">
        <v>377</v>
      </c>
      <c r="I357" s="26"/>
      <c r="J357" s="20">
        <f t="shared" si="22"/>
        <v>205732</v>
      </c>
      <c r="K357" s="20">
        <f t="shared" si="22"/>
        <v>86938.98</v>
      </c>
      <c r="L357" s="204">
        <f t="shared" si="23"/>
        <v>42.258365251881081</v>
      </c>
    </row>
    <row r="358" spans="1:12" ht="30">
      <c r="A358" s="6"/>
      <c r="B358" s="29"/>
      <c r="C358" s="29"/>
      <c r="D358" s="29"/>
      <c r="E358" s="29"/>
      <c r="F358" s="30"/>
      <c r="G358" s="27" t="s">
        <v>2</v>
      </c>
      <c r="H358" s="49"/>
      <c r="I358" s="26">
        <v>200</v>
      </c>
      <c r="J358" s="20">
        <v>205732</v>
      </c>
      <c r="K358" s="20">
        <v>86938.98</v>
      </c>
      <c r="L358" s="204">
        <f t="shared" si="23"/>
        <v>42.258365251881081</v>
      </c>
    </row>
    <row r="359" spans="1:12" ht="42.75">
      <c r="A359" s="6"/>
      <c r="B359" s="29"/>
      <c r="C359" s="29"/>
      <c r="D359" s="29"/>
      <c r="E359" s="29"/>
      <c r="F359" s="30"/>
      <c r="G359" s="7" t="s">
        <v>186</v>
      </c>
      <c r="H359" s="143" t="s">
        <v>135</v>
      </c>
      <c r="I359" s="9" t="s">
        <v>0</v>
      </c>
      <c r="J359" s="10">
        <f t="shared" ref="J359:K362" si="24">SUM(J360)</f>
        <v>350000</v>
      </c>
      <c r="K359" s="10">
        <f t="shared" si="24"/>
        <v>0</v>
      </c>
      <c r="L359" s="202">
        <f t="shared" si="23"/>
        <v>0</v>
      </c>
    </row>
    <row r="360" spans="1:12" ht="45">
      <c r="A360" s="6"/>
      <c r="B360" s="29"/>
      <c r="C360" s="29"/>
      <c r="D360" s="29"/>
      <c r="E360" s="29"/>
      <c r="F360" s="30"/>
      <c r="G360" s="54" t="s">
        <v>365</v>
      </c>
      <c r="H360" s="98" t="s">
        <v>136</v>
      </c>
      <c r="I360" s="144"/>
      <c r="J360" s="14">
        <f>SUM(J361)</f>
        <v>350000</v>
      </c>
      <c r="K360" s="14">
        <f>SUM(K361)</f>
        <v>0</v>
      </c>
      <c r="L360" s="203">
        <f t="shared" si="23"/>
        <v>0</v>
      </c>
    </row>
    <row r="361" spans="1:12" ht="45">
      <c r="A361" s="6"/>
      <c r="B361" s="232" t="s">
        <v>13</v>
      </c>
      <c r="C361" s="232"/>
      <c r="D361" s="232"/>
      <c r="E361" s="232"/>
      <c r="F361" s="233"/>
      <c r="G361" s="54" t="s">
        <v>386</v>
      </c>
      <c r="H361" s="98" t="s">
        <v>137</v>
      </c>
      <c r="I361" s="144"/>
      <c r="J361" s="43">
        <f t="shared" si="24"/>
        <v>350000</v>
      </c>
      <c r="K361" s="43">
        <f t="shared" si="24"/>
        <v>0</v>
      </c>
      <c r="L361" s="203">
        <f t="shared" si="23"/>
        <v>0</v>
      </c>
    </row>
    <row r="362" spans="1:12" ht="45">
      <c r="A362" s="6"/>
      <c r="B362" s="78"/>
      <c r="C362" s="78"/>
      <c r="D362" s="78"/>
      <c r="E362" s="78"/>
      <c r="F362" s="79"/>
      <c r="G362" s="132" t="s">
        <v>139</v>
      </c>
      <c r="H362" s="145" t="s">
        <v>138</v>
      </c>
      <c r="I362" s="13" t="s">
        <v>0</v>
      </c>
      <c r="J362" s="20">
        <f t="shared" si="24"/>
        <v>350000</v>
      </c>
      <c r="K362" s="20">
        <f t="shared" si="24"/>
        <v>0</v>
      </c>
      <c r="L362" s="203">
        <f t="shared" si="23"/>
        <v>0</v>
      </c>
    </row>
    <row r="363" spans="1:12" ht="30">
      <c r="A363" s="6"/>
      <c r="B363" s="78"/>
      <c r="C363" s="78"/>
      <c r="D363" s="78"/>
      <c r="E363" s="78"/>
      <c r="F363" s="79"/>
      <c r="G363" s="27" t="s">
        <v>2</v>
      </c>
      <c r="H363" s="145"/>
      <c r="I363" s="26">
        <v>200</v>
      </c>
      <c r="J363" s="20">
        <v>350000</v>
      </c>
      <c r="K363" s="20">
        <v>0</v>
      </c>
      <c r="L363" s="204">
        <f t="shared" si="23"/>
        <v>0</v>
      </c>
    </row>
    <row r="364" spans="1:12" ht="59.25" customHeight="1">
      <c r="A364" s="6"/>
      <c r="B364" s="78"/>
      <c r="C364" s="78"/>
      <c r="D364" s="78"/>
      <c r="E364" s="78"/>
      <c r="F364" s="79"/>
      <c r="G364" s="7" t="s">
        <v>295</v>
      </c>
      <c r="H364" s="146" t="s">
        <v>296</v>
      </c>
      <c r="I364" s="9"/>
      <c r="J364" s="10">
        <f>SUM(J365:J365)</f>
        <v>5583954</v>
      </c>
      <c r="K364" s="10">
        <f>SUM(K365:K365)</f>
        <v>1114232.03</v>
      </c>
      <c r="L364" s="202">
        <f t="shared" si="23"/>
        <v>19.954176377527464</v>
      </c>
    </row>
    <row r="365" spans="1:12" ht="60" customHeight="1">
      <c r="A365" s="6"/>
      <c r="B365" s="78"/>
      <c r="C365" s="78"/>
      <c r="D365" s="78"/>
      <c r="E365" s="78"/>
      <c r="F365" s="79"/>
      <c r="G365" s="52" t="s">
        <v>299</v>
      </c>
      <c r="H365" s="17" t="s">
        <v>297</v>
      </c>
      <c r="I365" s="26"/>
      <c r="J365" s="43">
        <f>SUM(J366+J372+J379)</f>
        <v>5583954</v>
      </c>
      <c r="K365" s="43">
        <f>SUM(K366+K372+K379)</f>
        <v>1114232.03</v>
      </c>
      <c r="L365" s="203">
        <f t="shared" si="23"/>
        <v>19.954176377527464</v>
      </c>
    </row>
    <row r="366" spans="1:12" ht="45">
      <c r="A366" s="6"/>
      <c r="B366" s="78"/>
      <c r="C366" s="78"/>
      <c r="D366" s="78"/>
      <c r="E366" s="78"/>
      <c r="F366" s="79"/>
      <c r="G366" s="42" t="s">
        <v>300</v>
      </c>
      <c r="H366" s="17" t="s">
        <v>298</v>
      </c>
      <c r="I366" s="26"/>
      <c r="J366" s="14">
        <f>SUM(J367+J370)</f>
        <v>3724844</v>
      </c>
      <c r="K366" s="14">
        <f>SUM(K367+K370)</f>
        <v>1036232.03</v>
      </c>
      <c r="L366" s="203">
        <f t="shared" si="23"/>
        <v>27.819474587392115</v>
      </c>
    </row>
    <row r="367" spans="1:12" ht="45">
      <c r="A367" s="6"/>
      <c r="B367" s="78"/>
      <c r="C367" s="78"/>
      <c r="D367" s="78"/>
      <c r="E367" s="78"/>
      <c r="F367" s="79"/>
      <c r="G367" s="195" t="s">
        <v>394</v>
      </c>
      <c r="H367" s="19" t="s">
        <v>301</v>
      </c>
      <c r="I367" s="26" t="s">
        <v>0</v>
      </c>
      <c r="J367" s="72">
        <f>SUM(J368:J369)</f>
        <v>3584844</v>
      </c>
      <c r="K367" s="72">
        <f>SUM(K368:K369)</f>
        <v>912332.03</v>
      </c>
      <c r="L367" s="204">
        <f t="shared" si="23"/>
        <v>25.449699624307222</v>
      </c>
    </row>
    <row r="368" spans="1:12" ht="30">
      <c r="A368" s="6"/>
      <c r="B368" s="78"/>
      <c r="C368" s="78"/>
      <c r="D368" s="78"/>
      <c r="E368" s="78"/>
      <c r="F368" s="79"/>
      <c r="G368" s="21" t="s">
        <v>2</v>
      </c>
      <c r="H368" s="32" t="s">
        <v>0</v>
      </c>
      <c r="I368" s="26">
        <v>200</v>
      </c>
      <c r="J368" s="20">
        <v>3318000</v>
      </c>
      <c r="K368" s="20">
        <v>912332.03</v>
      </c>
      <c r="L368" s="204">
        <f t="shared" si="23"/>
        <v>27.49644454490657</v>
      </c>
    </row>
    <row r="369" spans="1:12" ht="15">
      <c r="A369" s="6"/>
      <c r="B369" s="221"/>
      <c r="C369" s="221"/>
      <c r="D369" s="221"/>
      <c r="E369" s="221"/>
      <c r="F369" s="222"/>
      <c r="G369" s="27" t="s">
        <v>1</v>
      </c>
      <c r="H369" s="31" t="s">
        <v>0</v>
      </c>
      <c r="I369" s="26">
        <v>800</v>
      </c>
      <c r="J369" s="20">
        <v>266844</v>
      </c>
      <c r="K369" s="20">
        <v>0</v>
      </c>
      <c r="L369" s="204">
        <f t="shared" si="23"/>
        <v>0</v>
      </c>
    </row>
    <row r="370" spans="1:12" ht="45">
      <c r="A370" s="6"/>
      <c r="B370" s="78"/>
      <c r="C370" s="78"/>
      <c r="D370" s="78"/>
      <c r="E370" s="78"/>
      <c r="F370" s="79"/>
      <c r="G370" s="21" t="s">
        <v>402</v>
      </c>
      <c r="H370" s="32" t="s">
        <v>403</v>
      </c>
      <c r="I370" s="26"/>
      <c r="J370" s="20">
        <f>SUM(J371:J371)</f>
        <v>140000</v>
      </c>
      <c r="K370" s="20">
        <f>SUM(K371:K371)</f>
        <v>123900</v>
      </c>
      <c r="L370" s="204">
        <f t="shared" si="23"/>
        <v>88.5</v>
      </c>
    </row>
    <row r="371" spans="1:12" ht="30">
      <c r="A371" s="6"/>
      <c r="B371" s="78"/>
      <c r="C371" s="78"/>
      <c r="D371" s="78"/>
      <c r="E371" s="78"/>
      <c r="F371" s="79"/>
      <c r="G371" s="21" t="s">
        <v>2</v>
      </c>
      <c r="H371" s="32" t="s">
        <v>0</v>
      </c>
      <c r="I371" s="26">
        <v>200</v>
      </c>
      <c r="J371" s="20">
        <v>140000</v>
      </c>
      <c r="K371" s="20">
        <v>123900</v>
      </c>
      <c r="L371" s="203">
        <f t="shared" si="23"/>
        <v>88.5</v>
      </c>
    </row>
    <row r="372" spans="1:12" ht="45">
      <c r="A372" s="6"/>
      <c r="B372" s="78"/>
      <c r="C372" s="78"/>
      <c r="D372" s="78"/>
      <c r="E372" s="78"/>
      <c r="F372" s="79"/>
      <c r="G372" s="52" t="s">
        <v>303</v>
      </c>
      <c r="H372" s="75" t="s">
        <v>302</v>
      </c>
      <c r="I372" s="56"/>
      <c r="J372" s="43">
        <f>SUM(J373+J375+J378)</f>
        <v>1230000</v>
      </c>
      <c r="K372" s="43">
        <f>SUM(K373+K375+K378)</f>
        <v>78000</v>
      </c>
      <c r="L372" s="205">
        <f t="shared" si="23"/>
        <v>6.3414634146341466</v>
      </c>
    </row>
    <row r="373" spans="1:12" ht="60">
      <c r="A373" s="6"/>
      <c r="B373" s="78"/>
      <c r="C373" s="78"/>
      <c r="D373" s="78"/>
      <c r="E373" s="78"/>
      <c r="F373" s="79"/>
      <c r="G373" s="27" t="s">
        <v>398</v>
      </c>
      <c r="H373" s="31" t="s">
        <v>333</v>
      </c>
      <c r="I373" s="26"/>
      <c r="J373" s="43">
        <f>SUM(J374)</f>
        <v>350000</v>
      </c>
      <c r="K373" s="43">
        <f>SUM(K374)</f>
        <v>78000</v>
      </c>
      <c r="L373" s="204">
        <f t="shared" si="23"/>
        <v>22.285714285714285</v>
      </c>
    </row>
    <row r="374" spans="1:12" ht="30">
      <c r="A374" s="6"/>
      <c r="B374" s="78"/>
      <c r="C374" s="78"/>
      <c r="D374" s="78"/>
      <c r="E374" s="78"/>
      <c r="F374" s="79"/>
      <c r="G374" s="27" t="s">
        <v>2</v>
      </c>
      <c r="H374" s="31"/>
      <c r="I374" s="26">
        <v>200</v>
      </c>
      <c r="J374" s="20">
        <v>350000</v>
      </c>
      <c r="K374" s="20">
        <v>78000</v>
      </c>
      <c r="L374" s="205">
        <f t="shared" si="23"/>
        <v>22.285714285714285</v>
      </c>
    </row>
    <row r="375" spans="1:12" ht="45">
      <c r="A375" s="6"/>
      <c r="B375" s="154"/>
      <c r="C375" s="154"/>
      <c r="D375" s="154"/>
      <c r="E375" s="154"/>
      <c r="F375" s="155"/>
      <c r="G375" s="27" t="s">
        <v>416</v>
      </c>
      <c r="H375" s="31" t="s">
        <v>417</v>
      </c>
      <c r="I375" s="26"/>
      <c r="J375" s="20">
        <f>SUM(J376)</f>
        <v>600000</v>
      </c>
      <c r="K375" s="20">
        <f>SUM(K376)</f>
        <v>0</v>
      </c>
      <c r="L375" s="204">
        <f t="shared" si="23"/>
        <v>0</v>
      </c>
    </row>
    <row r="376" spans="1:12" ht="30">
      <c r="A376" s="6"/>
      <c r="B376" s="154"/>
      <c r="C376" s="154"/>
      <c r="D376" s="154"/>
      <c r="E376" s="154"/>
      <c r="F376" s="155"/>
      <c r="G376" s="27" t="s">
        <v>2</v>
      </c>
      <c r="H376" s="31"/>
      <c r="I376" s="26">
        <v>200</v>
      </c>
      <c r="J376" s="20">
        <v>600000</v>
      </c>
      <c r="K376" s="20">
        <v>0</v>
      </c>
      <c r="L376" s="204">
        <f t="shared" si="23"/>
        <v>0</v>
      </c>
    </row>
    <row r="377" spans="1:12" ht="45">
      <c r="A377" s="6"/>
      <c r="B377" s="78"/>
      <c r="C377" s="78"/>
      <c r="D377" s="78"/>
      <c r="E377" s="78"/>
      <c r="F377" s="79"/>
      <c r="G377" s="27" t="s">
        <v>388</v>
      </c>
      <c r="H377" s="31" t="s">
        <v>389</v>
      </c>
      <c r="I377" s="26"/>
      <c r="J377" s="20">
        <f>SUM(J378)</f>
        <v>280000</v>
      </c>
      <c r="K377" s="20">
        <f>SUM(K378)</f>
        <v>0</v>
      </c>
      <c r="L377" s="204">
        <f t="shared" si="23"/>
        <v>0</v>
      </c>
    </row>
    <row r="378" spans="1:12" ht="30">
      <c r="A378" s="6"/>
      <c r="B378" s="78"/>
      <c r="C378" s="78"/>
      <c r="D378" s="78"/>
      <c r="E378" s="78"/>
      <c r="F378" s="79"/>
      <c r="G378" s="27" t="s">
        <v>2</v>
      </c>
      <c r="H378" s="31"/>
      <c r="I378" s="26">
        <v>200</v>
      </c>
      <c r="J378" s="20">
        <v>280000</v>
      </c>
      <c r="K378" s="20">
        <v>0</v>
      </c>
      <c r="L378" s="204">
        <f t="shared" si="23"/>
        <v>0</v>
      </c>
    </row>
    <row r="379" spans="1:12" ht="45">
      <c r="A379" s="6"/>
      <c r="B379" s="78"/>
      <c r="C379" s="78"/>
      <c r="D379" s="78"/>
      <c r="E379" s="78"/>
      <c r="F379" s="79"/>
      <c r="G379" s="52" t="s">
        <v>392</v>
      </c>
      <c r="H379" s="147" t="s">
        <v>395</v>
      </c>
      <c r="I379" s="56"/>
      <c r="J379" s="20">
        <f t="shared" ref="J379:K380" si="25">SUM(J380)</f>
        <v>629110</v>
      </c>
      <c r="K379" s="20">
        <f t="shared" si="25"/>
        <v>0</v>
      </c>
      <c r="L379" s="204">
        <f t="shared" si="23"/>
        <v>0</v>
      </c>
    </row>
    <row r="380" spans="1:12" ht="45">
      <c r="A380" s="6"/>
      <c r="B380" s="78"/>
      <c r="C380" s="78"/>
      <c r="D380" s="78"/>
      <c r="E380" s="78"/>
      <c r="F380" s="79"/>
      <c r="G380" s="27" t="s">
        <v>393</v>
      </c>
      <c r="H380" s="49" t="s">
        <v>396</v>
      </c>
      <c r="I380" s="26"/>
      <c r="J380" s="20">
        <f t="shared" si="25"/>
        <v>629110</v>
      </c>
      <c r="K380" s="20">
        <f t="shared" si="25"/>
        <v>0</v>
      </c>
      <c r="L380" s="204">
        <f t="shared" si="23"/>
        <v>0</v>
      </c>
    </row>
    <row r="381" spans="1:12" ht="30">
      <c r="A381" s="6"/>
      <c r="B381" s="78"/>
      <c r="C381" s="78"/>
      <c r="D381" s="78"/>
      <c r="E381" s="78"/>
      <c r="F381" s="79"/>
      <c r="G381" s="27" t="s">
        <v>2</v>
      </c>
      <c r="H381" s="49"/>
      <c r="I381" s="26">
        <v>200</v>
      </c>
      <c r="J381" s="20">
        <v>629110</v>
      </c>
      <c r="K381" s="20">
        <v>0</v>
      </c>
      <c r="L381" s="204">
        <f t="shared" si="23"/>
        <v>0</v>
      </c>
    </row>
    <row r="382" spans="1:12" ht="61.5" customHeight="1">
      <c r="A382" s="6"/>
      <c r="B382" s="238" t="s">
        <v>12</v>
      </c>
      <c r="C382" s="238"/>
      <c r="D382" s="238"/>
      <c r="E382" s="238"/>
      <c r="F382" s="239"/>
      <c r="G382" s="7" t="s">
        <v>74</v>
      </c>
      <c r="H382" s="139" t="s">
        <v>140</v>
      </c>
      <c r="I382" s="9" t="s">
        <v>0</v>
      </c>
      <c r="J382" s="10">
        <f>SUM(J383+J387)</f>
        <v>2278000</v>
      </c>
      <c r="K382" s="10">
        <f>SUM(K383+K387)</f>
        <v>951648.4</v>
      </c>
      <c r="L382" s="204">
        <f t="shared" si="23"/>
        <v>41.775610184372255</v>
      </c>
    </row>
    <row r="383" spans="1:12" ht="75">
      <c r="A383" s="6"/>
      <c r="B383" s="15"/>
      <c r="C383" s="15"/>
      <c r="D383" s="15"/>
      <c r="E383" s="15"/>
      <c r="F383" s="16"/>
      <c r="G383" s="42" t="s">
        <v>336</v>
      </c>
      <c r="H383" s="55" t="s">
        <v>141</v>
      </c>
      <c r="I383" s="56" t="s">
        <v>0</v>
      </c>
      <c r="J383" s="43">
        <f t="shared" ref="J383:K385" si="26">SUM(J384)</f>
        <v>221000</v>
      </c>
      <c r="K383" s="43">
        <f t="shared" si="26"/>
        <v>110500</v>
      </c>
      <c r="L383" s="204">
        <f t="shared" si="23"/>
        <v>50</v>
      </c>
    </row>
    <row r="384" spans="1:12" ht="45">
      <c r="A384" s="6"/>
      <c r="B384" s="232" t="s">
        <v>11</v>
      </c>
      <c r="C384" s="232"/>
      <c r="D384" s="232"/>
      <c r="E384" s="232"/>
      <c r="F384" s="233"/>
      <c r="G384" s="42" t="s">
        <v>337</v>
      </c>
      <c r="H384" s="17" t="s">
        <v>338</v>
      </c>
      <c r="I384" s="13"/>
      <c r="J384" s="20">
        <f t="shared" si="26"/>
        <v>221000</v>
      </c>
      <c r="K384" s="20">
        <f t="shared" si="26"/>
        <v>110500</v>
      </c>
      <c r="L384" s="204">
        <f t="shared" si="23"/>
        <v>50</v>
      </c>
    </row>
    <row r="385" spans="1:12" ht="60">
      <c r="A385" s="6"/>
      <c r="B385" s="238" t="s">
        <v>10</v>
      </c>
      <c r="C385" s="238"/>
      <c r="D385" s="238"/>
      <c r="E385" s="238"/>
      <c r="F385" s="239"/>
      <c r="G385" s="18" t="s">
        <v>339</v>
      </c>
      <c r="H385" s="19" t="s">
        <v>340</v>
      </c>
      <c r="I385" s="26"/>
      <c r="J385" s="20">
        <f t="shared" si="26"/>
        <v>221000</v>
      </c>
      <c r="K385" s="20">
        <f t="shared" si="26"/>
        <v>110500</v>
      </c>
      <c r="L385" s="204">
        <f t="shared" si="23"/>
        <v>50</v>
      </c>
    </row>
    <row r="386" spans="1:12" ht="15">
      <c r="A386" s="6"/>
      <c r="B386" s="15"/>
      <c r="C386" s="15"/>
      <c r="D386" s="15"/>
      <c r="E386" s="15"/>
      <c r="F386" s="16"/>
      <c r="G386" s="27" t="s">
        <v>6</v>
      </c>
      <c r="H386" s="19"/>
      <c r="I386" s="26">
        <v>500</v>
      </c>
      <c r="J386" s="20">
        <v>221000</v>
      </c>
      <c r="K386" s="20">
        <v>110500</v>
      </c>
      <c r="L386" s="203">
        <f t="shared" si="23"/>
        <v>50</v>
      </c>
    </row>
    <row r="387" spans="1:12" ht="44.25" customHeight="1">
      <c r="A387" s="6"/>
      <c r="B387" s="15"/>
      <c r="C387" s="15"/>
      <c r="D387" s="15"/>
      <c r="E387" s="15"/>
      <c r="F387" s="16"/>
      <c r="G387" s="42" t="s">
        <v>341</v>
      </c>
      <c r="H387" s="17" t="s">
        <v>142</v>
      </c>
      <c r="I387" s="56"/>
      <c r="J387" s="43">
        <f>SUM(J388)</f>
        <v>2057000</v>
      </c>
      <c r="K387" s="43">
        <f>SUM(K388)</f>
        <v>841148.4</v>
      </c>
      <c r="L387" s="204">
        <f t="shared" si="23"/>
        <v>40.891998055420515</v>
      </c>
    </row>
    <row r="388" spans="1:12" ht="45">
      <c r="A388" s="6"/>
      <c r="B388" s="15"/>
      <c r="C388" s="15"/>
      <c r="D388" s="15"/>
      <c r="E388" s="15"/>
      <c r="F388" s="16"/>
      <c r="G388" s="27" t="s">
        <v>342</v>
      </c>
      <c r="H388" s="31" t="s">
        <v>343</v>
      </c>
      <c r="I388" s="26"/>
      <c r="J388" s="43">
        <f>SUM(J389+J391)</f>
        <v>2057000</v>
      </c>
      <c r="K388" s="43">
        <f>SUM(K389+K391)</f>
        <v>841148.4</v>
      </c>
      <c r="L388" s="204">
        <f t="shared" si="23"/>
        <v>40.891998055420515</v>
      </c>
    </row>
    <row r="389" spans="1:12" ht="60">
      <c r="A389" s="6"/>
      <c r="B389" s="15"/>
      <c r="C389" s="15"/>
      <c r="D389" s="15"/>
      <c r="E389" s="15"/>
      <c r="F389" s="16"/>
      <c r="G389" s="27" t="s">
        <v>344</v>
      </c>
      <c r="H389" s="19" t="s">
        <v>345</v>
      </c>
      <c r="I389" s="26"/>
      <c r="J389" s="20">
        <f>SUM(J390)</f>
        <v>1757000</v>
      </c>
      <c r="K389" s="20">
        <f>SUM(K390)</f>
        <v>841148.4</v>
      </c>
      <c r="L389" s="204">
        <f t="shared" si="23"/>
        <v>47.874126351735917</v>
      </c>
    </row>
    <row r="390" spans="1:12" ht="30">
      <c r="A390" s="6"/>
      <c r="B390" s="15"/>
      <c r="C390" s="15"/>
      <c r="D390" s="15"/>
      <c r="E390" s="15"/>
      <c r="F390" s="16"/>
      <c r="G390" s="21" t="s">
        <v>2</v>
      </c>
      <c r="H390" s="32" t="s">
        <v>0</v>
      </c>
      <c r="I390" s="26">
        <v>200</v>
      </c>
      <c r="J390" s="20">
        <v>1757000</v>
      </c>
      <c r="K390" s="20">
        <v>841148.4</v>
      </c>
      <c r="L390" s="204">
        <f t="shared" si="23"/>
        <v>47.874126351735917</v>
      </c>
    </row>
    <row r="391" spans="1:12" ht="45">
      <c r="A391" s="6"/>
      <c r="B391" s="15"/>
      <c r="C391" s="15"/>
      <c r="D391" s="15"/>
      <c r="E391" s="15"/>
      <c r="F391" s="16"/>
      <c r="G391" s="24" t="s">
        <v>346</v>
      </c>
      <c r="H391" s="19" t="s">
        <v>347</v>
      </c>
      <c r="I391" s="26" t="s">
        <v>0</v>
      </c>
      <c r="J391" s="20">
        <f>SUM(J392:J392)</f>
        <v>300000</v>
      </c>
      <c r="K391" s="20">
        <f>SUM(K392:K392)</f>
        <v>0</v>
      </c>
      <c r="L391" s="204">
        <f t="shared" si="23"/>
        <v>0</v>
      </c>
    </row>
    <row r="392" spans="1:12" ht="30">
      <c r="A392" s="6"/>
      <c r="B392" s="15"/>
      <c r="C392" s="15"/>
      <c r="D392" s="15"/>
      <c r="E392" s="15"/>
      <c r="F392" s="16"/>
      <c r="G392" s="21" t="s">
        <v>2</v>
      </c>
      <c r="H392" s="32" t="s">
        <v>0</v>
      </c>
      <c r="I392" s="26">
        <v>200</v>
      </c>
      <c r="J392" s="20">
        <v>300000</v>
      </c>
      <c r="K392" s="20">
        <v>0</v>
      </c>
      <c r="L392" s="204">
        <f t="shared" si="23"/>
        <v>0</v>
      </c>
    </row>
    <row r="393" spans="1:12" ht="15">
      <c r="A393" s="6"/>
      <c r="B393" s="29"/>
      <c r="C393" s="29"/>
      <c r="D393" s="29"/>
      <c r="E393" s="29"/>
      <c r="F393" s="30"/>
      <c r="G393" s="7" t="s">
        <v>8</v>
      </c>
      <c r="H393" s="148" t="s">
        <v>143</v>
      </c>
      <c r="I393" s="9" t="s">
        <v>0</v>
      </c>
      <c r="J393" s="10">
        <f>SUM(J394)</f>
        <v>59413968.269999996</v>
      </c>
      <c r="K393" s="10">
        <f>SUM(K394)</f>
        <v>28160839.140000004</v>
      </c>
      <c r="L393" s="202">
        <f t="shared" si="23"/>
        <v>47.397674250651434</v>
      </c>
    </row>
    <row r="394" spans="1:12" ht="15">
      <c r="A394" s="6"/>
      <c r="B394" s="29"/>
      <c r="C394" s="29"/>
      <c r="D394" s="29"/>
      <c r="E394" s="29"/>
      <c r="F394" s="30"/>
      <c r="G394" s="88" t="s">
        <v>8</v>
      </c>
      <c r="H394" s="149" t="s">
        <v>143</v>
      </c>
      <c r="I394" s="13" t="s">
        <v>0</v>
      </c>
      <c r="J394" s="43">
        <f>SUM(J398+J401+J403+J408+J419+J422+J395+J416+J414+J410+J412)</f>
        <v>59413968.269999996</v>
      </c>
      <c r="K394" s="43">
        <f>SUM(K398+K401+K403+K408+K419+K422+K395+K416+K414+K410+K412)</f>
        <v>28160839.140000004</v>
      </c>
      <c r="L394" s="203">
        <f t="shared" si="23"/>
        <v>47.397674250651434</v>
      </c>
    </row>
    <row r="395" spans="1:12" ht="18" customHeight="1">
      <c r="A395" s="6"/>
      <c r="B395" s="232" t="s">
        <v>9</v>
      </c>
      <c r="C395" s="232"/>
      <c r="D395" s="232"/>
      <c r="E395" s="232"/>
      <c r="F395" s="233"/>
      <c r="G395" s="27" t="s">
        <v>80</v>
      </c>
      <c r="H395" s="90" t="s">
        <v>144</v>
      </c>
      <c r="I395" s="13"/>
      <c r="J395" s="20">
        <f>SUM(J396:J397)</f>
        <v>262508</v>
      </c>
      <c r="K395" s="20">
        <f>SUM(K396:K397)</f>
        <v>133347</v>
      </c>
      <c r="L395" s="204">
        <f t="shared" si="23"/>
        <v>50.797309034391333</v>
      </c>
    </row>
    <row r="396" spans="1:12" ht="30">
      <c r="A396" s="6"/>
      <c r="B396" s="78"/>
      <c r="C396" s="78"/>
      <c r="D396" s="78"/>
      <c r="E396" s="78"/>
      <c r="F396" s="79"/>
      <c r="G396" s="27" t="s">
        <v>2</v>
      </c>
      <c r="H396" s="32" t="s">
        <v>0</v>
      </c>
      <c r="I396" s="26">
        <v>200</v>
      </c>
      <c r="J396" s="23">
        <v>150000</v>
      </c>
      <c r="K396" s="23">
        <v>69203</v>
      </c>
      <c r="L396" s="204">
        <f t="shared" si="23"/>
        <v>46.135333333333335</v>
      </c>
    </row>
    <row r="397" spans="1:12" ht="15">
      <c r="A397" s="6"/>
      <c r="B397" s="15"/>
      <c r="C397" s="15"/>
      <c r="D397" s="15"/>
      <c r="E397" s="15"/>
      <c r="F397" s="16"/>
      <c r="G397" s="39" t="s">
        <v>1</v>
      </c>
      <c r="H397" s="41" t="s">
        <v>0</v>
      </c>
      <c r="I397" s="26">
        <v>800</v>
      </c>
      <c r="J397" s="23">
        <v>112508</v>
      </c>
      <c r="K397" s="23">
        <v>64144</v>
      </c>
      <c r="L397" s="204">
        <f t="shared" si="23"/>
        <v>57.012834642869841</v>
      </c>
    </row>
    <row r="398" spans="1:12" ht="15">
      <c r="A398" s="6"/>
      <c r="B398" s="15"/>
      <c r="C398" s="15"/>
      <c r="D398" s="15"/>
      <c r="E398" s="15"/>
      <c r="F398" s="16"/>
      <c r="G398" s="24" t="s">
        <v>77</v>
      </c>
      <c r="H398" s="90" t="s">
        <v>145</v>
      </c>
      <c r="I398" s="56"/>
      <c r="J398" s="20">
        <f>SUM(J399:J400)</f>
        <v>168300</v>
      </c>
      <c r="K398" s="20">
        <f>SUM(K399:K400)</f>
        <v>24000</v>
      </c>
      <c r="L398" s="204">
        <f t="shared" ref="L398" si="27">K398/J398%</f>
        <v>14.260249554367201</v>
      </c>
    </row>
    <row r="399" spans="1:12" ht="30">
      <c r="A399" s="6"/>
      <c r="B399" s="225"/>
      <c r="C399" s="225"/>
      <c r="D399" s="225"/>
      <c r="E399" s="225"/>
      <c r="F399" s="226"/>
      <c r="G399" s="27" t="s">
        <v>2</v>
      </c>
      <c r="H399" s="32" t="s">
        <v>0</v>
      </c>
      <c r="I399" s="26">
        <v>200</v>
      </c>
      <c r="J399" s="23">
        <v>24000</v>
      </c>
      <c r="K399" s="23">
        <v>24000</v>
      </c>
      <c r="L399" s="204">
        <f t="shared" si="23"/>
        <v>100</v>
      </c>
    </row>
    <row r="400" spans="1:12" ht="15">
      <c r="A400" s="6"/>
      <c r="B400" s="15"/>
      <c r="C400" s="15"/>
      <c r="D400" s="15"/>
      <c r="E400" s="15"/>
      <c r="F400" s="16"/>
      <c r="G400" s="39" t="s">
        <v>1</v>
      </c>
      <c r="H400" s="90"/>
      <c r="I400" s="26">
        <v>800</v>
      </c>
      <c r="J400" s="23">
        <v>144300</v>
      </c>
      <c r="K400" s="23">
        <v>0</v>
      </c>
      <c r="L400" s="204">
        <f t="shared" si="23"/>
        <v>0</v>
      </c>
    </row>
    <row r="401" spans="1:12" ht="15">
      <c r="A401" s="6"/>
      <c r="B401" s="15"/>
      <c r="C401" s="15"/>
      <c r="D401" s="15"/>
      <c r="E401" s="15"/>
      <c r="F401" s="16"/>
      <c r="G401" s="24" t="s">
        <v>75</v>
      </c>
      <c r="H401" s="90" t="s">
        <v>146</v>
      </c>
      <c r="I401" s="56"/>
      <c r="J401" s="20">
        <f>SUM(J402)</f>
        <v>3861000</v>
      </c>
      <c r="K401" s="20">
        <f>SUM(K402)</f>
        <v>1885095.17</v>
      </c>
      <c r="L401" s="204">
        <f t="shared" si="23"/>
        <v>48.824013727013728</v>
      </c>
    </row>
    <row r="402" spans="1:12" ht="90">
      <c r="A402" s="6"/>
      <c r="B402" s="15"/>
      <c r="C402" s="15"/>
      <c r="D402" s="15"/>
      <c r="E402" s="15"/>
      <c r="F402" s="16"/>
      <c r="G402" s="45" t="s">
        <v>3</v>
      </c>
      <c r="H402" s="90"/>
      <c r="I402" s="26">
        <v>100</v>
      </c>
      <c r="J402" s="20">
        <v>3861000</v>
      </c>
      <c r="K402" s="20">
        <v>1885095.17</v>
      </c>
      <c r="L402" s="204">
        <f t="shared" si="23"/>
        <v>48.824013727013728</v>
      </c>
    </row>
    <row r="403" spans="1:12" ht="15">
      <c r="A403" s="6"/>
      <c r="B403" s="15"/>
      <c r="C403" s="15"/>
      <c r="D403" s="15"/>
      <c r="E403" s="15"/>
      <c r="F403" s="16"/>
      <c r="G403" s="132" t="s">
        <v>7</v>
      </c>
      <c r="H403" s="156" t="s">
        <v>147</v>
      </c>
      <c r="I403" s="56"/>
      <c r="J403" s="20">
        <f>SUM(J404:J407)</f>
        <v>48352958.229999997</v>
      </c>
      <c r="K403" s="20">
        <f>SUM(K404:K407)</f>
        <v>23198348.490000002</v>
      </c>
      <c r="L403" s="204">
        <f t="shared" si="23"/>
        <v>47.977102827199666</v>
      </c>
    </row>
    <row r="404" spans="1:12" ht="90">
      <c r="A404" s="6"/>
      <c r="B404" s="15"/>
      <c r="C404" s="15"/>
      <c r="D404" s="15"/>
      <c r="E404" s="15"/>
      <c r="F404" s="16"/>
      <c r="G404" s="21" t="s">
        <v>3</v>
      </c>
      <c r="H404" s="156"/>
      <c r="I404" s="26">
        <v>100</v>
      </c>
      <c r="J404" s="20">
        <v>43068733.719999999</v>
      </c>
      <c r="K404" s="20">
        <v>20987953.760000002</v>
      </c>
      <c r="L404" s="204">
        <f t="shared" si="23"/>
        <v>48.731299825176286</v>
      </c>
    </row>
    <row r="405" spans="1:12" ht="30">
      <c r="A405" s="6"/>
      <c r="B405" s="15"/>
      <c r="C405" s="15"/>
      <c r="D405" s="15"/>
      <c r="E405" s="15"/>
      <c r="F405" s="16"/>
      <c r="G405" s="27" t="s">
        <v>2</v>
      </c>
      <c r="H405" s="31" t="s">
        <v>0</v>
      </c>
      <c r="I405" s="26">
        <v>200</v>
      </c>
      <c r="J405" s="20">
        <v>4866113</v>
      </c>
      <c r="K405" s="20">
        <v>1945659.32</v>
      </c>
      <c r="L405" s="204">
        <f t="shared" si="23"/>
        <v>39.98384994347645</v>
      </c>
    </row>
    <row r="406" spans="1:12" ht="30">
      <c r="A406" s="6"/>
      <c r="B406" s="184"/>
      <c r="C406" s="184"/>
      <c r="D406" s="184"/>
      <c r="E406" s="184"/>
      <c r="F406" s="185"/>
      <c r="G406" s="27" t="s">
        <v>5</v>
      </c>
      <c r="H406" s="41"/>
      <c r="I406" s="26">
        <v>300</v>
      </c>
      <c r="J406" s="20">
        <v>261611.51</v>
      </c>
      <c r="K406" s="20">
        <v>232454.41</v>
      </c>
      <c r="L406" s="204">
        <f t="shared" si="23"/>
        <v>88.854809943186368</v>
      </c>
    </row>
    <row r="407" spans="1:12" ht="15">
      <c r="A407" s="6"/>
      <c r="B407" s="15"/>
      <c r="C407" s="15"/>
      <c r="D407" s="15"/>
      <c r="E407" s="15"/>
      <c r="F407" s="16"/>
      <c r="G407" s="27" t="s">
        <v>1</v>
      </c>
      <c r="H407" s="31" t="s">
        <v>0</v>
      </c>
      <c r="I407" s="26">
        <v>800</v>
      </c>
      <c r="J407" s="20">
        <v>156500</v>
      </c>
      <c r="K407" s="20">
        <v>32281</v>
      </c>
      <c r="L407" s="204">
        <f t="shared" si="23"/>
        <v>20.626837060702876</v>
      </c>
    </row>
    <row r="408" spans="1:12" ht="45">
      <c r="A408" s="6"/>
      <c r="B408" s="15"/>
      <c r="C408" s="15"/>
      <c r="D408" s="15"/>
      <c r="E408" s="15"/>
      <c r="F408" s="16"/>
      <c r="G408" s="132" t="s">
        <v>76</v>
      </c>
      <c r="H408" s="82" t="s">
        <v>148</v>
      </c>
      <c r="I408" s="56"/>
      <c r="J408" s="20">
        <f>SUM(J409:J409)</f>
        <v>856000</v>
      </c>
      <c r="K408" s="20">
        <f>SUM(K409:K409)</f>
        <v>483547.85</v>
      </c>
      <c r="L408" s="204">
        <f t="shared" si="23"/>
        <v>56.48923481308411</v>
      </c>
    </row>
    <row r="409" spans="1:12" ht="90">
      <c r="A409" s="6"/>
      <c r="B409" s="15"/>
      <c r="C409" s="15"/>
      <c r="D409" s="15"/>
      <c r="E409" s="15"/>
      <c r="F409" s="16"/>
      <c r="G409" s="21" t="s">
        <v>3</v>
      </c>
      <c r="H409" s="82"/>
      <c r="I409" s="26">
        <v>100</v>
      </c>
      <c r="J409" s="20">
        <v>856000</v>
      </c>
      <c r="K409" s="20">
        <v>483547.85</v>
      </c>
      <c r="L409" s="204">
        <f t="shared" si="23"/>
        <v>56.48923481308411</v>
      </c>
    </row>
    <row r="410" spans="1:12" ht="30">
      <c r="A410" s="6"/>
      <c r="B410" s="15"/>
      <c r="C410" s="15"/>
      <c r="D410" s="15"/>
      <c r="E410" s="15"/>
      <c r="F410" s="16"/>
      <c r="G410" s="21" t="s">
        <v>222</v>
      </c>
      <c r="H410" s="31" t="s">
        <v>223</v>
      </c>
      <c r="I410" s="26"/>
      <c r="J410" s="20">
        <f>SUM(J411:J411)</f>
        <v>30000</v>
      </c>
      <c r="K410" s="20">
        <f>SUM(K411:K411)</f>
        <v>0</v>
      </c>
      <c r="L410" s="204">
        <f t="shared" si="23"/>
        <v>0</v>
      </c>
    </row>
    <row r="411" spans="1:12" ht="30">
      <c r="A411" s="6"/>
      <c r="B411" s="15"/>
      <c r="C411" s="15"/>
      <c r="D411" s="15"/>
      <c r="E411" s="15"/>
      <c r="F411" s="16"/>
      <c r="G411" s="27" t="s">
        <v>2</v>
      </c>
      <c r="H411" s="31"/>
      <c r="I411" s="26">
        <v>200</v>
      </c>
      <c r="J411" s="20">
        <v>30000</v>
      </c>
      <c r="K411" s="20">
        <v>0</v>
      </c>
      <c r="L411" s="204">
        <f t="shared" si="23"/>
        <v>0</v>
      </c>
    </row>
    <row r="412" spans="1:12" ht="45">
      <c r="A412" s="6"/>
      <c r="B412" s="198"/>
      <c r="C412" s="198"/>
      <c r="D412" s="198"/>
      <c r="E412" s="198"/>
      <c r="F412" s="199"/>
      <c r="G412" s="65" t="s">
        <v>348</v>
      </c>
      <c r="H412" s="133" t="s">
        <v>487</v>
      </c>
      <c r="I412" s="22"/>
      <c r="J412" s="20">
        <f>SUM(J413:J413)</f>
        <v>2874492.04</v>
      </c>
      <c r="K412" s="20">
        <f>SUM(K413:K413)</f>
        <v>991611.89</v>
      </c>
      <c r="L412" s="203">
        <f t="shared" si="23"/>
        <v>34.496943327767923</v>
      </c>
    </row>
    <row r="413" spans="1:12" ht="30">
      <c r="A413" s="6"/>
      <c r="B413" s="198"/>
      <c r="C413" s="198"/>
      <c r="D413" s="198"/>
      <c r="E413" s="198"/>
      <c r="F413" s="199"/>
      <c r="G413" s="27" t="s">
        <v>5</v>
      </c>
      <c r="H413" s="181"/>
      <c r="I413" s="26">
        <v>300</v>
      </c>
      <c r="J413" s="23">
        <v>2874492.04</v>
      </c>
      <c r="K413" s="23">
        <v>991611.89</v>
      </c>
      <c r="L413" s="204">
        <f t="shared" si="23"/>
        <v>34.496943327767923</v>
      </c>
    </row>
    <row r="414" spans="1:12" ht="62.25" customHeight="1">
      <c r="A414" s="6"/>
      <c r="B414" s="15"/>
      <c r="C414" s="15"/>
      <c r="D414" s="15"/>
      <c r="E414" s="15"/>
      <c r="F414" s="16"/>
      <c r="G414" s="21" t="s">
        <v>456</v>
      </c>
      <c r="H414" s="31" t="s">
        <v>178</v>
      </c>
      <c r="I414" s="26"/>
      <c r="J414" s="20">
        <f>SUM(J415:J415)</f>
        <v>523</v>
      </c>
      <c r="K414" s="20">
        <f>SUM(K415:K415)</f>
        <v>0</v>
      </c>
      <c r="L414" s="204">
        <f t="shared" si="23"/>
        <v>0</v>
      </c>
    </row>
    <row r="415" spans="1:12" ht="30">
      <c r="A415" s="6"/>
      <c r="B415" s="15"/>
      <c r="C415" s="15"/>
      <c r="D415" s="15"/>
      <c r="E415" s="15"/>
      <c r="F415" s="16"/>
      <c r="G415" s="27" t="s">
        <v>2</v>
      </c>
      <c r="H415" s="31"/>
      <c r="I415" s="26">
        <v>200</v>
      </c>
      <c r="J415" s="20">
        <v>523</v>
      </c>
      <c r="K415" s="20">
        <v>0</v>
      </c>
      <c r="L415" s="204">
        <f t="shared" si="23"/>
        <v>0</v>
      </c>
    </row>
    <row r="416" spans="1:12" ht="45">
      <c r="A416" s="6"/>
      <c r="B416" s="15"/>
      <c r="C416" s="15"/>
      <c r="D416" s="15"/>
      <c r="E416" s="15"/>
      <c r="F416" s="16"/>
      <c r="G416" s="27" t="s">
        <v>169</v>
      </c>
      <c r="H416" s="90" t="s">
        <v>170</v>
      </c>
      <c r="I416" s="26" t="s">
        <v>0</v>
      </c>
      <c r="J416" s="20">
        <f>SUM(J417:J418)</f>
        <v>1352309</v>
      </c>
      <c r="K416" s="20">
        <f>SUM(K417:K418)</f>
        <v>629211.57999999996</v>
      </c>
      <c r="L416" s="204">
        <f t="shared" si="23"/>
        <v>46.528683902865389</v>
      </c>
    </row>
    <row r="417" spans="1:19" ht="90">
      <c r="A417" s="6"/>
      <c r="B417" s="15"/>
      <c r="C417" s="15"/>
      <c r="D417" s="15"/>
      <c r="E417" s="15"/>
      <c r="F417" s="16"/>
      <c r="G417" s="27" t="s">
        <v>3</v>
      </c>
      <c r="H417" s="90"/>
      <c r="I417" s="26">
        <v>100</v>
      </c>
      <c r="J417" s="20">
        <v>1272728.8</v>
      </c>
      <c r="K417" s="20">
        <v>585145.82999999996</v>
      </c>
      <c r="L417" s="204">
        <f t="shared" si="23"/>
        <v>45.975688614887943</v>
      </c>
    </row>
    <row r="418" spans="1:19" ht="30">
      <c r="A418" s="6"/>
      <c r="B418" s="15"/>
      <c r="C418" s="15"/>
      <c r="D418" s="15"/>
      <c r="E418" s="15"/>
      <c r="F418" s="16"/>
      <c r="G418" s="27" t="s">
        <v>2</v>
      </c>
      <c r="H418" s="31" t="s">
        <v>0</v>
      </c>
      <c r="I418" s="26">
        <v>200</v>
      </c>
      <c r="J418" s="20">
        <v>79580.2</v>
      </c>
      <c r="K418" s="20">
        <v>44065.75</v>
      </c>
      <c r="L418" s="205">
        <f t="shared" si="23"/>
        <v>55.372756037305763</v>
      </c>
    </row>
    <row r="419" spans="1:19" ht="60">
      <c r="A419" s="6"/>
      <c r="B419" s="15"/>
      <c r="C419" s="15"/>
      <c r="D419" s="15"/>
      <c r="E419" s="15"/>
      <c r="F419" s="16"/>
      <c r="G419" s="27" t="s">
        <v>457</v>
      </c>
      <c r="H419" s="82" t="s">
        <v>203</v>
      </c>
      <c r="I419" s="26"/>
      <c r="J419" s="20">
        <f>SUM(J420:J421)</f>
        <v>1630948</v>
      </c>
      <c r="K419" s="20">
        <f>SUM(K420:K421)</f>
        <v>805953.32</v>
      </c>
      <c r="L419" s="204">
        <f t="shared" si="23"/>
        <v>49.416248709339598</v>
      </c>
    </row>
    <row r="420" spans="1:19" ht="90">
      <c r="A420" s="6"/>
      <c r="B420" s="15"/>
      <c r="C420" s="15"/>
      <c r="D420" s="15"/>
      <c r="E420" s="15"/>
      <c r="F420" s="16"/>
      <c r="G420" s="27" t="s">
        <v>3</v>
      </c>
      <c r="H420" s="31" t="s">
        <v>0</v>
      </c>
      <c r="I420" s="26">
        <v>100</v>
      </c>
      <c r="J420" s="20">
        <v>1389688</v>
      </c>
      <c r="K420" s="20">
        <v>803754.09</v>
      </c>
      <c r="L420" s="204">
        <f t="shared" si="23"/>
        <v>57.837017373683878</v>
      </c>
    </row>
    <row r="421" spans="1:19" ht="30">
      <c r="A421" s="152"/>
      <c r="B421" s="15"/>
      <c r="C421" s="15"/>
      <c r="D421" s="15"/>
      <c r="E421" s="15"/>
      <c r="F421" s="16"/>
      <c r="G421" s="27" t="s">
        <v>2</v>
      </c>
      <c r="H421" s="90"/>
      <c r="I421" s="26">
        <v>200</v>
      </c>
      <c r="J421" s="20">
        <v>241260</v>
      </c>
      <c r="K421" s="20">
        <v>2199.23</v>
      </c>
      <c r="L421" s="204">
        <f t="shared" si="23"/>
        <v>0.91156014258476337</v>
      </c>
      <c r="S421" s="2" t="s">
        <v>387</v>
      </c>
    </row>
    <row r="422" spans="1:19" ht="45">
      <c r="A422" s="152"/>
      <c r="B422" s="153"/>
      <c r="C422" s="153"/>
      <c r="D422" s="153"/>
      <c r="E422" s="153"/>
      <c r="F422" s="36"/>
      <c r="G422" s="27" t="s">
        <v>49</v>
      </c>
      <c r="H422" s="90" t="s">
        <v>204</v>
      </c>
      <c r="I422" s="26"/>
      <c r="J422" s="20">
        <f>SUM(J423:J424)</f>
        <v>24930</v>
      </c>
      <c r="K422" s="20">
        <f>SUM(K423:K424)</f>
        <v>9723.84</v>
      </c>
      <c r="L422" s="204">
        <f t="shared" si="23"/>
        <v>39.004572803850778</v>
      </c>
    </row>
    <row r="423" spans="1:19" ht="90">
      <c r="A423" s="152"/>
      <c r="B423" s="153"/>
      <c r="C423" s="153"/>
      <c r="D423" s="153"/>
      <c r="E423" s="153"/>
      <c r="F423" s="36"/>
      <c r="G423" s="27" t="s">
        <v>3</v>
      </c>
      <c r="H423" s="90"/>
      <c r="I423" s="26">
        <v>100</v>
      </c>
      <c r="J423" s="20">
        <v>20580</v>
      </c>
      <c r="K423" s="20">
        <v>9723.84</v>
      </c>
      <c r="L423" s="205">
        <f t="shared" si="23"/>
        <v>47.248979591836729</v>
      </c>
    </row>
    <row r="424" spans="1:19" ht="30">
      <c r="A424" s="152"/>
      <c r="B424" s="153"/>
      <c r="C424" s="153"/>
      <c r="D424" s="153"/>
      <c r="E424" s="153"/>
      <c r="F424" s="36"/>
      <c r="G424" s="27" t="s">
        <v>2</v>
      </c>
      <c r="H424" s="31" t="s">
        <v>0</v>
      </c>
      <c r="I424" s="26">
        <v>200</v>
      </c>
      <c r="J424" s="20">
        <v>4350</v>
      </c>
      <c r="K424" s="20">
        <v>0</v>
      </c>
      <c r="L424" s="205">
        <f t="shared" si="23"/>
        <v>0</v>
      </c>
    </row>
    <row r="425" spans="1:19" ht="15">
      <c r="A425" s="152"/>
      <c r="B425" s="153"/>
      <c r="C425" s="153"/>
      <c r="D425" s="153"/>
      <c r="E425" s="153"/>
      <c r="F425" s="36"/>
      <c r="G425" s="7" t="s">
        <v>48</v>
      </c>
      <c r="H425" s="90"/>
      <c r="I425" s="26"/>
      <c r="J425" s="10">
        <f>SUM(J10+J92+J167+J187+J205+J249+J256+J281+J319+J351+J359+J382+J393+J241+J286+J364+J314)</f>
        <v>1277801349.7099998</v>
      </c>
      <c r="K425" s="10">
        <f>SUM(K10+K92+K167+K187+K205+K249+K256+K281+K319+K351+K359+K382+K393+K241+K286+K364+K314)</f>
        <v>630826607.19999993</v>
      </c>
      <c r="L425" s="210">
        <f t="shared" si="23"/>
        <v>49.368128100910802</v>
      </c>
    </row>
  </sheetData>
  <mergeCells count="67">
    <mergeCell ref="B113:F113"/>
    <mergeCell ref="B116:F116"/>
    <mergeCell ref="B119:F119"/>
    <mergeCell ref="B115:F115"/>
    <mergeCell ref="B205:F205"/>
    <mergeCell ref="B139:F139"/>
    <mergeCell ref="B147:F147"/>
    <mergeCell ref="B118:F118"/>
    <mergeCell ref="B141:F141"/>
    <mergeCell ref="B395:F395"/>
    <mergeCell ref="B348:F348"/>
    <mergeCell ref="B352:F352"/>
    <mergeCell ref="B351:F351"/>
    <mergeCell ref="B354:F354"/>
    <mergeCell ref="B382:F382"/>
    <mergeCell ref="B361:F361"/>
    <mergeCell ref="B385:F385"/>
    <mergeCell ref="B384:F384"/>
    <mergeCell ref="B353:F353"/>
    <mergeCell ref="B317:F317"/>
    <mergeCell ref="B316:F316"/>
    <mergeCell ref="B347:F347"/>
    <mergeCell ref="B320:F320"/>
    <mergeCell ref="B324:F324"/>
    <mergeCell ref="B321:F321"/>
    <mergeCell ref="B319:F319"/>
    <mergeCell ref="B80:F80"/>
    <mergeCell ref="B25:F25"/>
    <mergeCell ref="B26:F26"/>
    <mergeCell ref="B29:F29"/>
    <mergeCell ref="B325:F325"/>
    <mergeCell ref="B285:F285"/>
    <mergeCell ref="B148:F148"/>
    <mergeCell ref="B167:F167"/>
    <mergeCell ref="B213:F213"/>
    <mergeCell ref="B187:F187"/>
    <mergeCell ref="B222:F222"/>
    <mergeCell ref="B221:F221"/>
    <mergeCell ref="B223:F223"/>
    <mergeCell ref="B202:F202"/>
    <mergeCell ref="B204:F204"/>
    <mergeCell ref="B198:F198"/>
    <mergeCell ref="B18:F18"/>
    <mergeCell ref="B19:F19"/>
    <mergeCell ref="B24:F24"/>
    <mergeCell ref="B27:F27"/>
    <mergeCell ref="B30:F30"/>
    <mergeCell ref="B11:F11"/>
    <mergeCell ref="B15:F15"/>
    <mergeCell ref="B13:F13"/>
    <mergeCell ref="B14:F14"/>
    <mergeCell ref="B17:F17"/>
    <mergeCell ref="H1:L1"/>
    <mergeCell ref="H5:L5"/>
    <mergeCell ref="B7:L7"/>
    <mergeCell ref="B10:F10"/>
    <mergeCell ref="G2:L2"/>
    <mergeCell ref="G3:L3"/>
    <mergeCell ref="H4:L4"/>
    <mergeCell ref="B92:F92"/>
    <mergeCell ref="B112:F112"/>
    <mergeCell ref="B110:F110"/>
    <mergeCell ref="B107:F107"/>
    <mergeCell ref="B109:F109"/>
    <mergeCell ref="B93:F93"/>
    <mergeCell ref="B106:F106"/>
    <mergeCell ref="B104:F10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2023-04-11T05:08:57Z</cp:lastPrinted>
  <dcterms:created xsi:type="dcterms:W3CDTF">2013-10-18T09:34:20Z</dcterms:created>
  <dcterms:modified xsi:type="dcterms:W3CDTF">2023-08-09T05:18:41Z</dcterms:modified>
</cp:coreProperties>
</file>