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3250" windowHeight="13110"/>
  </bookViews>
  <sheets>
    <sheet name="2024 год" sheetId="3" r:id="rId1"/>
    <sheet name="Лист1" sheetId="4" r:id="rId2"/>
  </sheets>
  <calcPr calcId="125725"/>
</workbook>
</file>

<file path=xl/calcChain.xml><?xml version="1.0" encoding="utf-8"?>
<calcChain xmlns="http://schemas.openxmlformats.org/spreadsheetml/2006/main">
  <c r="D150" i="3"/>
  <c r="C80"/>
  <c r="D80"/>
  <c r="D79" s="1"/>
  <c r="D31"/>
  <c r="D246"/>
  <c r="C246"/>
  <c r="E250"/>
  <c r="C182"/>
  <c r="D182"/>
  <c r="E192"/>
  <c r="E189"/>
  <c r="E188"/>
  <c r="E187"/>
  <c r="E183"/>
  <c r="E177"/>
  <c r="D176"/>
  <c r="E176" s="1"/>
  <c r="C176"/>
  <c r="C175" s="1"/>
  <c r="D47"/>
  <c r="C47"/>
  <c r="E247"/>
  <c r="E248"/>
  <c r="E249"/>
  <c r="E240"/>
  <c r="E241"/>
  <c r="E232"/>
  <c r="E235"/>
  <c r="E239"/>
  <c r="E226"/>
  <c r="E229"/>
  <c r="E220"/>
  <c r="E223"/>
  <c r="E212"/>
  <c r="E213"/>
  <c r="E214"/>
  <c r="E217"/>
  <c r="E202"/>
  <c r="E203"/>
  <c r="E204"/>
  <c r="E205"/>
  <c r="E206"/>
  <c r="E207"/>
  <c r="E208"/>
  <c r="E210"/>
  <c r="E211"/>
  <c r="E196"/>
  <c r="E197"/>
  <c r="E198"/>
  <c r="E199"/>
  <c r="E200"/>
  <c r="E201"/>
  <c r="E174"/>
  <c r="E180"/>
  <c r="E184"/>
  <c r="E185"/>
  <c r="E186"/>
  <c r="E190"/>
  <c r="E191"/>
  <c r="E157"/>
  <c r="E158"/>
  <c r="E159"/>
  <c r="E161"/>
  <c r="E162"/>
  <c r="E163"/>
  <c r="E164"/>
  <c r="E166"/>
  <c r="E167"/>
  <c r="E171"/>
  <c r="E144"/>
  <c r="E147"/>
  <c r="E156"/>
  <c r="E141"/>
  <c r="E142"/>
  <c r="E143"/>
  <c r="E137"/>
  <c r="E138"/>
  <c r="E140"/>
  <c r="E135"/>
  <c r="E136"/>
  <c r="E132"/>
  <c r="E133"/>
  <c r="E134"/>
  <c r="E129"/>
  <c r="E130"/>
  <c r="E131"/>
  <c r="E126"/>
  <c r="E127"/>
  <c r="E128"/>
  <c r="E123"/>
  <c r="E124"/>
  <c r="E125"/>
  <c r="E120"/>
  <c r="E121"/>
  <c r="E122"/>
  <c r="E116"/>
  <c r="E117"/>
  <c r="E118"/>
  <c r="E119"/>
  <c r="E113"/>
  <c r="E114"/>
  <c r="E115"/>
  <c r="E110"/>
  <c r="E111"/>
  <c r="E112"/>
  <c r="E108"/>
  <c r="E109"/>
  <c r="E106"/>
  <c r="E107"/>
  <c r="E99"/>
  <c r="E100"/>
  <c r="E103"/>
  <c r="E95"/>
  <c r="E98"/>
  <c r="E91"/>
  <c r="E92"/>
  <c r="E74"/>
  <c r="E77"/>
  <c r="E81"/>
  <c r="E66"/>
  <c r="E67"/>
  <c r="E68"/>
  <c r="E69"/>
  <c r="E60"/>
  <c r="E55"/>
  <c r="E56"/>
  <c r="E58"/>
  <c r="E45"/>
  <c r="E52"/>
  <c r="E35"/>
  <c r="E37"/>
  <c r="E40"/>
  <c r="E43"/>
  <c r="E28"/>
  <c r="E29"/>
  <c r="E26"/>
  <c r="E27"/>
  <c r="E17"/>
  <c r="E18"/>
  <c r="E21"/>
  <c r="E15"/>
  <c r="E13"/>
  <c r="D175" l="1"/>
  <c r="E175" s="1"/>
  <c r="D257"/>
  <c r="C257"/>
  <c r="D255"/>
  <c r="C255"/>
  <c r="D251"/>
  <c r="D252"/>
  <c r="C252"/>
  <c r="C251" s="1"/>
  <c r="D245"/>
  <c r="D243"/>
  <c r="D242" s="1"/>
  <c r="C243"/>
  <c r="C242" s="1"/>
  <c r="D238"/>
  <c r="D237" s="1"/>
  <c r="D195"/>
  <c r="D234"/>
  <c r="D230"/>
  <c r="D231"/>
  <c r="D227"/>
  <c r="D228"/>
  <c r="D225"/>
  <c r="D221"/>
  <c r="D222"/>
  <c r="D218"/>
  <c r="D219"/>
  <c r="D215"/>
  <c r="D216"/>
  <c r="D179"/>
  <c r="D173"/>
  <c r="D170"/>
  <c r="D165"/>
  <c r="D155"/>
  <c r="D12"/>
  <c r="D149"/>
  <c r="D148" s="1"/>
  <c r="C150"/>
  <c r="C149" s="1"/>
  <c r="C148" s="1"/>
  <c r="D104"/>
  <c r="D102"/>
  <c r="D97"/>
  <c r="D96" s="1"/>
  <c r="D94"/>
  <c r="D90"/>
  <c r="D84"/>
  <c r="D83" s="1"/>
  <c r="C84"/>
  <c r="C83" s="1"/>
  <c r="D76"/>
  <c r="D75" s="1"/>
  <c r="D72"/>
  <c r="D73"/>
  <c r="D65"/>
  <c r="D62"/>
  <c r="D61" s="1"/>
  <c r="C62"/>
  <c r="C61" s="1"/>
  <c r="D59"/>
  <c r="D57"/>
  <c r="D54"/>
  <c r="D50"/>
  <c r="D51"/>
  <c r="D42"/>
  <c r="C42"/>
  <c r="C41" s="1"/>
  <c r="D39"/>
  <c r="D34"/>
  <c r="D36"/>
  <c r="C31"/>
  <c r="D25"/>
  <c r="D236" l="1"/>
  <c r="C254"/>
  <c r="E42"/>
  <c r="D41"/>
  <c r="E41" s="1"/>
  <c r="D93"/>
  <c r="E246"/>
  <c r="D233"/>
  <c r="D254"/>
  <c r="D224"/>
  <c r="D194"/>
  <c r="D181"/>
  <c r="D178"/>
  <c r="D172"/>
  <c r="D169"/>
  <c r="D154"/>
  <c r="D101"/>
  <c r="D71"/>
  <c r="D64"/>
  <c r="D53"/>
  <c r="D49" s="1"/>
  <c r="D38"/>
  <c r="D30"/>
  <c r="D24"/>
  <c r="D11"/>
  <c r="D89"/>
  <c r="C165"/>
  <c r="E165" s="1"/>
  <c r="C173"/>
  <c r="C172" s="1"/>
  <c r="C234"/>
  <c r="C233" s="1"/>
  <c r="C219"/>
  <c r="C218" s="1"/>
  <c r="E218" s="1"/>
  <c r="C195"/>
  <c r="E195" s="1"/>
  <c r="C228"/>
  <c r="E228" s="1"/>
  <c r="C181"/>
  <c r="C104"/>
  <c r="E104" s="1"/>
  <c r="C222"/>
  <c r="C221" s="1"/>
  <c r="E221" s="1"/>
  <c r="C97"/>
  <c r="E97" s="1"/>
  <c r="C12"/>
  <c r="E12" s="1"/>
  <c r="C160"/>
  <c r="E160" s="1"/>
  <c r="C44"/>
  <c r="E44" s="1"/>
  <c r="D78" l="1"/>
  <c r="E234"/>
  <c r="E172"/>
  <c r="E222"/>
  <c r="E173"/>
  <c r="E233"/>
  <c r="E219"/>
  <c r="D193"/>
  <c r="E181"/>
  <c r="E182"/>
  <c r="D168"/>
  <c r="D88"/>
  <c r="C238"/>
  <c r="C179"/>
  <c r="C245"/>
  <c r="E245" s="1"/>
  <c r="C194"/>
  <c r="E194" s="1"/>
  <c r="C216"/>
  <c r="C231"/>
  <c r="C227"/>
  <c r="E227" s="1"/>
  <c r="C225"/>
  <c r="C170"/>
  <c r="C155"/>
  <c r="C102"/>
  <c r="C73"/>
  <c r="C54"/>
  <c r="E54" s="1"/>
  <c r="C51"/>
  <c r="C169" l="1"/>
  <c r="E170"/>
  <c r="C215"/>
  <c r="E215" s="1"/>
  <c r="E216"/>
  <c r="C50"/>
  <c r="E50" s="1"/>
  <c r="E51"/>
  <c r="C154"/>
  <c r="E154" s="1"/>
  <c r="E155"/>
  <c r="C230"/>
  <c r="E230" s="1"/>
  <c r="E231"/>
  <c r="C178"/>
  <c r="E178" s="1"/>
  <c r="E179"/>
  <c r="D70"/>
  <c r="D10" s="1"/>
  <c r="C101"/>
  <c r="E101" s="1"/>
  <c r="E102"/>
  <c r="C72"/>
  <c r="E72" s="1"/>
  <c r="E73"/>
  <c r="C224"/>
  <c r="E224" s="1"/>
  <c r="E225"/>
  <c r="C237"/>
  <c r="C236" s="1"/>
  <c r="E238"/>
  <c r="D153"/>
  <c r="D152" s="1"/>
  <c r="C65"/>
  <c r="C193" l="1"/>
  <c r="E193" s="1"/>
  <c r="C64"/>
  <c r="E64" s="1"/>
  <c r="E65"/>
  <c r="E169"/>
  <c r="C168"/>
  <c r="E168" s="1"/>
  <c r="E237"/>
  <c r="E236"/>
  <c r="D261"/>
  <c r="C94"/>
  <c r="C96"/>
  <c r="E96" s="1"/>
  <c r="C79" l="1"/>
  <c r="E80"/>
  <c r="C93"/>
  <c r="E93" s="1"/>
  <c r="E94"/>
  <c r="C90"/>
  <c r="C76"/>
  <c r="C78" l="1"/>
  <c r="E78" s="1"/>
  <c r="E79"/>
  <c r="C89"/>
  <c r="E90"/>
  <c r="C75"/>
  <c r="E75" s="1"/>
  <c r="E76"/>
  <c r="C59"/>
  <c r="E59" s="1"/>
  <c r="C57"/>
  <c r="C39"/>
  <c r="C34"/>
  <c r="C36"/>
  <c r="E36" s="1"/>
  <c r="C25"/>
  <c r="C11"/>
  <c r="E11" s="1"/>
  <c r="C71" l="1"/>
  <c r="C70" s="1"/>
  <c r="E70" s="1"/>
  <c r="C38"/>
  <c r="E38" s="1"/>
  <c r="E39"/>
  <c r="C30"/>
  <c r="E30" s="1"/>
  <c r="E34"/>
  <c r="C24"/>
  <c r="E24" s="1"/>
  <c r="E25"/>
  <c r="C53"/>
  <c r="E53" s="1"/>
  <c r="E57"/>
  <c r="C88"/>
  <c r="E88" s="1"/>
  <c r="E89"/>
  <c r="E71"/>
  <c r="C49" l="1"/>
  <c r="E49" s="1"/>
  <c r="C10" l="1"/>
  <c r="E10" s="1"/>
  <c r="C153"/>
  <c r="C152" l="1"/>
  <c r="E152" s="1"/>
  <c r="E153"/>
  <c r="C261" l="1"/>
  <c r="E261" s="1"/>
</calcChain>
</file>

<file path=xl/sharedStrings.xml><?xml version="1.0" encoding="utf-8"?>
<sst xmlns="http://schemas.openxmlformats.org/spreadsheetml/2006/main" count="516" uniqueCount="489">
  <si>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</si>
  <si>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</si>
  <si>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</si>
  <si>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</si>
  <si>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</si>
  <si>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</si>
  <si>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</si>
  <si>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</si>
  <si>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</si>
  <si>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</si>
  <si>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</si>
  <si>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</si>
  <si>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</si>
  <si>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</si>
  <si>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</si>
  <si>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</si>
  <si>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</si>
  <si>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</si>
  <si>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</si>
  <si>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</si>
  <si>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</si>
  <si>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868 1 11 05075  05 0000120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</si>
  <si>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</si>
  <si>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</si>
  <si>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</si>
  <si>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</si>
  <si>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</si>
  <si>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</si>
  <si>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</si>
  <si>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</si>
  <si>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</si>
  <si>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</si>
  <si>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</si>
  <si>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</si>
  <si>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</si>
  <si>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</si>
  <si>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</si>
  <si>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</si>
  <si>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</si>
  <si>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</si>
  <si>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</si>
  <si>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</si>
  <si>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</si>
  <si>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</si>
  <si>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</si>
  <si>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</si>
  <si>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</si>
  <si>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</si>
  <si>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</si>
  <si>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</si>
  <si>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</si>
  <si>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</si>
  <si>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</si>
  <si>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</si>
  <si>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</si>
  <si>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</si>
  <si>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</si>
  <si>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</si>
  <si>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</si>
  <si>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</si>
  <si>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</si>
  <si>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</si>
  <si>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</si>
  <si>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</si>
  <si>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</si>
  <si>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</si>
  <si>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</si>
  <si>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</si>
  <si>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</si>
  <si>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</si>
  <si>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</si>
  <si>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</si>
  <si>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</si>
  <si>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</si>
  <si>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</si>
  <si>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</si>
  <si>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</si>
  <si>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</si>
  <si>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</si>
  <si>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</si>
  <si>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</si>
  <si>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</si>
  <si>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</si>
  <si>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</si>
  <si>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</si>
  <si>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</si>
  <si>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</si>
  <si>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</si>
  <si>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</si>
  <si>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>855 2 02 29999 05 2037 150</t>
  </si>
  <si>
    <t>876 2 02 29999 05 2038 150</t>
  </si>
  <si>
    <t>000 2 02 30000 00 0000 150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</si>
  <si>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</si>
  <si>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</si>
  <si>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</si>
  <si>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</si>
  <si>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</si>
  <si>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</si>
  <si>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</si>
  <si>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</si>
  <si>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</si>
  <si>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855 2 02 30024 05 3015 150</t>
  </si>
  <si>
    <t>855 2 02 30024 05 3017 150</t>
  </si>
  <si>
    <t>855 2 02 30024 05 3030 150</t>
  </si>
  <si>
    <t>869 2 02 30024 05 3020 150</t>
  </si>
  <si>
    <t>869 2 02 30024 05 3021 150</t>
  </si>
  <si>
    <t>869 2 02 30024 05 3029 150</t>
  </si>
  <si>
    <t>000 2 02 35120 00 0000 150</t>
  </si>
  <si>
    <t>000 2  02 35120 05 0000 150</t>
  </si>
  <si>
    <t>850 2 02 35120 05 0000 150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</si>
  <si>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</si>
  <si>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</si>
  <si>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</si>
  <si>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</si>
  <si>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</si>
  <si>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</si>
  <si>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</si>
  <si>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</si>
  <si>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</si>
  <si>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</si>
  <si>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</si>
  <si>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</si>
  <si>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</si>
  <si>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</si>
  <si>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</si>
  <si>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</si>
  <si>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</si>
  <si>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</si>
  <si>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</si>
  <si>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</si>
  <si>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</si>
  <si>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</si>
  <si>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</si>
  <si>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</si>
  <si>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>182 1 05 04020 02 1000 110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</si>
  <si>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</si>
  <si>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</si>
  <si>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</si>
  <si>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</si>
  <si>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</si>
  <si>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</si>
  <si>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</si>
  <si>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продажи земельных участков, находящихся в государственной и муниципальной собственности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</si>
  <si>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</si>
  <si>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</si>
  <si>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</si>
  <si>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</si>
  <si>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</si>
  <si>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</si>
  <si>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</si>
  <si>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</si>
  <si>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</si>
  <si>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</si>
  <si>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</si>
  <si>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</si>
  <si>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</si>
  <si>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</si>
  <si>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</si>
  <si>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</si>
  <si>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</si>
  <si>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</si>
  <si>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</si>
  <si>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</si>
  <si>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</si>
  <si>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</si>
  <si>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</si>
  <si>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</si>
  <si>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869 2 02 30024 05 3041 150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</si>
  <si>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</si>
  <si>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</si>
  <si>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</si>
  <si>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</si>
  <si>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</si>
  <si>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</si>
  <si>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</si>
  <si>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</si>
  <si>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</si>
  <si>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</si>
  <si>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000 1 14 13050 05 0000 410</t>
  </si>
  <si>
    <t>868 1 14 13050 05 0000 410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</si>
  <si>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</si>
  <si>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</si>
  <si>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</si>
  <si>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</si>
  <si>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</si>
  <si>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</si>
  <si>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</si>
  <si>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</si>
  <si>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</si>
  <si>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</si>
  <si>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</si>
  <si>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</si>
  <si>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000 2 02 49999 00 0000 150</t>
  </si>
  <si>
    <t>000 2 02 49999 05 0000 150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</si>
  <si>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</si>
  <si>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</si>
  <si>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</si>
  <si>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</si>
  <si>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</si>
  <si>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</si>
  <si>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</si>
  <si>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</si>
  <si>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</si>
  <si>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</si>
  <si>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</si>
  <si>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</si>
  <si>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</si>
  <si>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</si>
  <si>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</si>
  <si>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</si>
  <si>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</si>
  <si>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</si>
  <si>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852 202 19999 05 1004 150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</si>
  <si>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</si>
  <si>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</si>
  <si>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</si>
  <si>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</si>
  <si>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</si>
  <si>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</si>
  <si>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</si>
  <si>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</si>
  <si>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</si>
  <si>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</si>
  <si>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</si>
  <si>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</si>
  <si>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</si>
  <si>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</si>
  <si>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</si>
  <si>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</si>
  <si>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</si>
  <si>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</si>
  <si>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</si>
  <si>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</si>
  <si>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</si>
  <si>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</si>
  <si>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855 2 02 30024 05 3014 150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</si>
  <si>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</si>
  <si>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</si>
  <si>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</si>
  <si>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 855 2 02 29999 05 2015 150</t>
  </si>
  <si>
    <t xml:space="preserve">Прочие дотации бюджетам муниципальных районов
</t>
  </si>
  <si>
    <t>855 2 02 19999 05 1009 150</t>
  </si>
  <si>
    <t>182 1 03 02231 01 0000 110</t>
  </si>
  <si>
    <t>182 1 03 02241 01 0000 110</t>
  </si>
  <si>
    <t>182 1 03 02251 01 0000 110</t>
  </si>
  <si>
    <t>182 1 03 02261 01 0000 110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</si>
  <si>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</si>
  <si>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</si>
  <si>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</si>
  <si>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Дотации на реализацию мероприятий по обеспечению обязательных требований охраны объектов образования I-III категорий опасности</t>
  </si>
  <si>
    <t>876 2 02 29999 05 2040 150</t>
  </si>
  <si>
    <t xml:space="preserve"> Гаврилов-Ямского муниципального района  Ярославской области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</si>
  <si>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</si>
  <si>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</si>
  <si>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</si>
  <si>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</si>
  <si>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</si>
  <si>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>Прогнозируемые доходы бюджета Гаврилов-Ямского муниципального района Ярославской области на 2024 год в соответствии с классификацией доходов бюджета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</si>
  <si>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</si>
  <si>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</si>
  <si>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</si>
  <si>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
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</si>
  <si>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</si>
  <si>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</si>
  <si>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</si>
  <si>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</si>
  <si>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</si>
  <si>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</si>
  <si>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</si>
  <si>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</si>
  <si>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</si>
  <si>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</si>
  <si>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</si>
  <si>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 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</si>
  <si>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</si>
  <si>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Доходы от оказания информационных услуг органами местного самоуправления муниципальных районов, казенными учреждениями муниципальных районов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</si>
  <si>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</si>
  <si>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</si>
  <si>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</si>
  <si>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</si>
  <si>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</si>
  <si>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</si>
  <si>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</si>
  <si>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приватизации имущества, находящегося в собственности муниципальных районов, в части приватизации нефинансовых активов имущества казны
</t>
  </si>
  <si>
    <t>962 1 16 01053 01 0027 140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</si>
  <si>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
</t>
  </si>
  <si>
    <t>962 1 16 01053 01 0035 140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</si>
  <si>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</si>
  <si>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</si>
  <si>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</si>
  <si>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962 1 16 01053 01 0351 140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</si>
  <si>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</si>
  <si>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</si>
  <si>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</si>
  <si>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</si>
  <si>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</si>
  <si>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962 1 16 01063 01 0009 140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</si>
  <si>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</si>
  <si>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</si>
  <si>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</si>
  <si>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</si>
  <si>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</si>
  <si>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</si>
  <si>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</si>
  <si>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</si>
  <si>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</si>
  <si>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</si>
  <si>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</si>
  <si>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</si>
  <si>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</si>
  <si>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</si>
  <si>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</si>
  <si>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>962 1 16 01103 01 9000 140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</si>
  <si>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
</t>
  </si>
  <si>
    <t>962 1 16 01133 01 0025 140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</si>
  <si>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требований законодательства о хранении документов и информации, содержащейся в информационных системах)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</si>
  <si>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</si>
  <si>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</si>
  <si>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</si>
  <si>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</si>
  <si>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962 1 16 01143 01 0102 140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</si>
  <si>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</si>
  <si>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</si>
  <si>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</si>
  <si>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962 1 16 01153 01 0006 140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</si>
  <si>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</si>
  <si>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</si>
  <si>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</si>
  <si>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962 1 16 01163 01 0000 140</t>
  </si>
  <si>
    <t>962 1 16 01173 01 0007 140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</si>
  <si>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
</t>
  </si>
  <si>
    <t>962 1 16 01173 01 0008 140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</si>
  <si>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</si>
  <si>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</si>
  <si>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</si>
  <si>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</si>
  <si>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</si>
  <si>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962 1 16 01193 01 0007 140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</si>
  <si>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
</t>
  </si>
  <si>
    <t>962 1 16 01193 01 0020 140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</si>
  <si>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
</t>
  </si>
  <si>
    <t>962 1 16 01193 01 0029 140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</si>
  <si>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</si>
  <si>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</si>
  <si>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</si>
  <si>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962 1 16 01203 01 0007 140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</si>
  <si>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</si>
  <si>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</si>
  <si>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</si>
  <si>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</si>
  <si>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</si>
  <si>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962 1 16 01203 01 9000 140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</si>
  <si>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</si>
  <si>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</si>
  <si>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</si>
  <si>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850 2 02 20041 05 0000 150</t>
  </si>
  <si>
    <t>000 2 02 35304 00 0000 150</t>
  </si>
  <si>
    <t>000 2 02 35304 05 0000 150</t>
  </si>
  <si>
    <t>850 2 02 30024 05 3004 150</t>
  </si>
  <si>
    <t>967 1 16 11050 01 0000 140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</si>
  <si>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
</t>
  </si>
  <si>
    <t>Субсидия на обеспечение трудоустройства несовершеннолетних граждан на временные рабочие места</t>
  </si>
  <si>
    <t>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</si>
  <si>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855 2 02 29999 05 2065 150</t>
  </si>
  <si>
    <t>Субсидия на обеспечение работы спортивных площадок общеобразовательных организаций</t>
  </si>
  <si>
    <t>000 2 02 35163 00 0000 150</t>
  </si>
  <si>
    <t xml:space="preserve">Субвенции бюджетам на создание системы долговременного ухода за гражданами пожилого возраста и инвалидами
</t>
  </si>
  <si>
    <t>000 2 02 35163 05 0000 150</t>
  </si>
  <si>
    <t xml:space="preserve">Субвенции бюджетам муниципальных районов на создание системы долговременного ухода за гражданами пожилого возраста и инвалидами
</t>
  </si>
  <si>
    <t>869 2 02 35163 05 0000 150</t>
  </si>
  <si>
    <t>Субвенции бюджетам муниципальных районов на создание системы долговременного ухода за гражданами пожилого возраста и инвалидами</t>
  </si>
  <si>
    <t>000 2 02 35930 00 0000 150</t>
  </si>
  <si>
    <t xml:space="preserve">Субвенции бюджетам на государственную регистрацию актов гражданского состояния
</t>
  </si>
  <si>
    <t>000 2 02 35930 05 0000 150</t>
  </si>
  <si>
    <t xml:space="preserve">Субвенции бюджетам муниципальных районов на государственную регистрацию актов гражданского состояния
</t>
  </si>
  <si>
    <t>850 2 02 35930 05 0000 150</t>
  </si>
  <si>
    <t>850 2 02 49999 05 4028 150</t>
  </si>
  <si>
    <t>Межбюджетные трансферты на приведение в нормативное состояние грунтовых дорог местного значения</t>
  </si>
  <si>
    <t>000 2 02 25453 05 0000 150</t>
  </si>
  <si>
    <t>000 2 02 25453 00 0000 150</t>
  </si>
  <si>
    <t>Субсидии бюджетам на создание виртуальных концертных залов</t>
  </si>
  <si>
    <t>Субсидии бюджетам муниципальных районов на создание виртуальных концертных залов</t>
  </si>
  <si>
    <t>876 2 02 25453 05 0000 150</t>
  </si>
  <si>
    <t>855 2 02 49999 05 4008 150</t>
  </si>
  <si>
    <t>Межбюджетные трансферты на поддержку инициатив органов ученического самоуправления общеобразовательных организаций</t>
  </si>
  <si>
    <t>852 2 02 19999 05 1004 150</t>
  </si>
  <si>
    <t>Дотация на реализацию мероприятий, предусмотренных нормативными правовыми актами органов государственной власти Ярославской области</t>
  </si>
  <si>
    <t>Приложение  1</t>
  </si>
  <si>
    <t>от      №</t>
  </si>
  <si>
    <t>Уточненный прогноз на 2024 год</t>
  </si>
  <si>
    <t>Исполнение</t>
  </si>
  <si>
    <t>%</t>
  </si>
  <si>
    <t>182 1 01 02010 01 3000 110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</si>
  <si>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(суммы денежных взысканий (штрафов) по соответствующему платежу согласно законодательству Российской Федерации)</t>
  </si>
  <si>
    <t>182 1 01 02020 01 3000 110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</si>
  <si>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
</t>
  </si>
  <si>
    <t>182 1 01 02030 01 3000 110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</si>
  <si>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(суммы денежных взысканий (штрафов) по соответствующему платежу согласно законодательству Российской Федерации)</t>
  </si>
  <si>
    <t>182 1 01 02040 01 1000 110</t>
  </si>
  <si>
    <t>182 1 01 02130 01 1000 110</t>
  </si>
  <si>
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
</t>
  </si>
  <si>
    <t>182 1 01 02140 01 1000 110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</si>
  <si>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</si>
  <si>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(сумма платежа (перерасчеты, недоимка и задолженность по соответствующему платежу, в том числе по отмененному)
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</si>
  <si>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</si>
  <si>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182 1 05 02010 02 1000 110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</si>
  <si>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</si>
  <si>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182 1 05 02000 02 0000 110</t>
  </si>
  <si>
    <t>Единый налог на вмененный доход для отдельных видов деятельности</t>
  </si>
  <si>
    <t>182 1 08 03010 01 1060 110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</si>
  <si>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</si>
  <si>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868 1 11 09045 05 0000 120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</si>
  <si>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</si>
  <si>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</si>
  <si>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</si>
  <si>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000 1 11 09045 05 0000 120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</si>
  <si>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</si>
  <si>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855 1 13 02995 05 0000 130</t>
  </si>
  <si>
    <t>869 1 13 02995 05 0000 130</t>
  </si>
  <si>
    <t>876 1 13 02995 05 0000 130</t>
  </si>
  <si>
    <t xml:space="preserve">Прочие доходы от компенсации затрат бюджетов муниципальных районов
</t>
  </si>
  <si>
    <t xml:space="preserve">Прочие доходы от компенсации затрат государства
</t>
  </si>
  <si>
    <t>000 1 13 02990 00 0000 130</t>
  </si>
  <si>
    <t>000 1 13 02995 05 0000 130</t>
  </si>
  <si>
    <t>Прочие доходы от компенсации затрат бюджетов муниципальных районов</t>
  </si>
  <si>
    <t>920 1 16 01053 01 0035 140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</si>
  <si>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</si>
  <si>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000 1 17 00000 00 0000 000</t>
  </si>
  <si>
    <t>ПРОЧИЕ НЕНАЛОГОВЫЕ ДОХОДЫ</t>
  </si>
  <si>
    <t>000 1 17 05000 00 0000 180</t>
  </si>
  <si>
    <t>Прочие неналоговые доходы</t>
  </si>
  <si>
    <t xml:space="preserve">Прочие неналоговые доходы бюджетов муниципальных районов
</t>
  </si>
  <si>
    <t>000 1 17 05050 05 0000 180</t>
  </si>
  <si>
    <t>868 1 17 05050 05 0000 180</t>
  </si>
  <si>
    <t>Прочие неналоговые доходы бюджетов муниципальных районов</t>
  </si>
  <si>
    <t>858 2 02 30024 05 3004 150</t>
  </si>
  <si>
    <t>Субвенция на освобождение от оплаты проезда из многодетных семей, а также детей из семей, имеющих трех и более детей, в том числе детей в возрасте до 23 лет)</t>
  </si>
  <si>
    <t>000 2 02 45519 00 0000 150</t>
  </si>
  <si>
    <t>Межбюджетные трансферты, передаваемые бюджетам на поддержку отрасли культуры</t>
  </si>
  <si>
    <t>000 2 02 45519 05 0000 150</t>
  </si>
  <si>
    <t>Межбюджетные трансферты, передаваемые бюджетам муниципальных районов на поддержку отрасли культуры</t>
  </si>
  <si>
    <t>876 2 02 45519 05 0000 150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</si>
  <si>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</si>
  <si>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</si>
  <si>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Доходы бюджетов муниципальных районов от возврата бюджетными учреждениями остатков субсидий прошлых лет</t>
  </si>
  <si>
    <t>000 2 18 05010 05 0000 150</t>
  </si>
  <si>
    <t>855 2 18 05010 05 0000 150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</si>
  <si>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</si>
  <si>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</si>
  <si>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субвенций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</si>
  <si>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000 2 19 35304 05 0000 150</t>
  </si>
  <si>
    <t>855 2 19 35304 05 0000 150</t>
  </si>
  <si>
    <t>000 2 19 60010 05 0000 150</t>
  </si>
  <si>
    <t>855 2 19 60010 05 0000 150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</si>
  <si>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</si>
  <si>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</si>
  <si>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869 2 19 60010 05 0000 150</t>
  </si>
  <si>
    <t>876 2 19 60010 05 0000 150</t>
  </si>
  <si>
    <t>Исполнено за первое полугодие 2024 г.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</si>
  <si>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отмененному))
</t>
  </si>
  <si>
    <t>000 1 08 07150 01 0000 110</t>
  </si>
  <si>
    <t xml:space="preserve">Государственная пошлина за выдачу разрешения на установку рекламной конструкции
</t>
  </si>
  <si>
    <t>920 1 16 01203 01 9000 140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</si>
  <si>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</si>
  <si>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</si>
  <si>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000 2 02 25467 00 0000 150</t>
  </si>
  <si>
    <t>000 2 02 25467 05 0000 150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</si>
  <si>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</si>
  <si>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876 2 02 25467 05 0000 150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</si>
  <si>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</si>
  <si>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</si>
  <si>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868 2 02 29999 05 2068 150</t>
  </si>
  <si>
    <t>Субсидия на актуализацию документов территориального планирования и градостроительного зонирования муниципальных образований Ярославской области</t>
  </si>
  <si>
    <t>876 2 02 29999 05 2006 150</t>
  </si>
  <si>
    <t>Субсидия на реализацию мероприятий по патриотическому воспитания граждан</t>
  </si>
  <si>
    <t>876 2 02 29999 05 2009 150</t>
  </si>
  <si>
    <t>Субсидия на осуществление деятельности в сфере молодежной политики социальными учреждениями молодежи</t>
  </si>
  <si>
    <t>876 2 02 29999 05 2048 150</t>
  </si>
  <si>
    <t>Субсидия на проведение капитального ремонта муниципальных библиотек</t>
  </si>
  <si>
    <t>876 2 02 49999 05 4030 150</t>
  </si>
  <si>
    <t>Межбюджетные трансферты на материальное стимулирование деятельности народных дружинников в Ярославской области</t>
  </si>
  <si>
    <t>182 1 05 02010 02 3000 110</t>
  </si>
  <si>
    <t xml:space="preserve"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
</t>
  </si>
  <si>
    <t>869 1 13 02065 05 0000 130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</si>
  <si>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</si>
  <si>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>850 1 16 02020 02 0000 140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</si>
  <si>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</si>
  <si>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850 1 16 07010 05 0000 140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</si>
  <si>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
</t>
  </si>
</sst>
</file>

<file path=xl/styles.xml><?xml version="1.0" encoding="utf-8"?>
<styleSheet xmlns="http://schemas.openxmlformats.org/spreadsheetml/2006/main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4" fontId="5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4" fontId="6" fillId="0" borderId="1" xfId="3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4" fontId="2" fillId="0" borderId="1" xfId="3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261"/>
  <sheetViews>
    <sheetView tabSelected="1" topLeftCell="A145" zoomScale="87" zoomScaleNormal="87" workbookViewId="0">
      <selection activeCell="L168" sqref="L168"/>
    </sheetView>
  </sheetViews>
  <sheetFormatPr defaultColWidth="9.140625" defaultRowHeight="15"/>
  <cols>
    <col min="1" max="1" width="29.140625" style="1" customWidth="1"/>
    <col min="2" max="2" width="67.7109375" style="1" customWidth="1"/>
    <col min="3" max="3" width="21.85546875" style="1" customWidth="1"/>
    <col min="4" max="4" width="18.42578125" style="1" customWidth="1"/>
    <col min="5" max="16384" width="9.140625" style="1"/>
  </cols>
  <sheetData>
    <row r="1" spans="1:8">
      <c r="B1" s="39" t="s">
        <v>387</v>
      </c>
      <c r="C1" s="39"/>
      <c r="D1" s="10"/>
      <c r="G1" s="10"/>
      <c r="H1" s="10"/>
    </row>
    <row r="2" spans="1:8">
      <c r="B2" s="39" t="s">
        <v>119</v>
      </c>
      <c r="C2" s="39"/>
      <c r="D2" s="10"/>
      <c r="G2" s="10"/>
      <c r="H2" s="10"/>
    </row>
    <row r="3" spans="1:8">
      <c r="B3" s="39" t="s">
        <v>251</v>
      </c>
      <c r="C3" s="39"/>
      <c r="D3" s="10"/>
      <c r="G3" s="9"/>
    </row>
    <row r="4" spans="1:8">
      <c r="B4" s="44" t="s">
        <v>388</v>
      </c>
      <c r="C4" s="44"/>
      <c r="D4" s="10"/>
    </row>
    <row r="5" spans="1:8">
      <c r="B5" s="44"/>
      <c r="C5" s="44"/>
    </row>
    <row r="6" spans="1:8" ht="18.75" customHeight="1">
      <c r="A6" s="41" t="s">
        <v>257</v>
      </c>
      <c r="B6" s="42"/>
      <c r="C6" s="42"/>
    </row>
    <row r="7" spans="1:8" ht="22.5" customHeight="1">
      <c r="A7" s="43"/>
      <c r="B7" s="43"/>
      <c r="C7" s="43"/>
    </row>
    <row r="8" spans="1:8" ht="47.25">
      <c r="A8" s="40" t="s">
        <v>1</v>
      </c>
      <c r="B8" s="40" t="s">
        <v>2</v>
      </c>
      <c r="C8" s="26" t="s">
        <v>389</v>
      </c>
      <c r="D8" s="33" t="s">
        <v>458</v>
      </c>
      <c r="E8" s="27" t="s">
        <v>390</v>
      </c>
    </row>
    <row r="9" spans="1:8" ht="15.75">
      <c r="A9" s="40"/>
      <c r="B9" s="40"/>
      <c r="C9" s="26" t="s">
        <v>3</v>
      </c>
      <c r="D9" s="28" t="s">
        <v>3</v>
      </c>
      <c r="E9" s="29" t="s">
        <v>391</v>
      </c>
    </row>
    <row r="10" spans="1:8" ht="15.75">
      <c r="A10" s="2" t="s">
        <v>4</v>
      </c>
      <c r="B10" s="3" t="s">
        <v>156</v>
      </c>
      <c r="C10" s="16">
        <f>C11+C24+C30+C38+C41+C49+C64+C70+C88+C104</f>
        <v>166745029</v>
      </c>
      <c r="D10" s="16">
        <f>D11+D24+D30+D38+D41+D49+D64+D70+D88+D104+D148</f>
        <v>140962792.87999997</v>
      </c>
      <c r="E10" s="36">
        <f>D10/C10*100</f>
        <v>84.537928192150162</v>
      </c>
    </row>
    <row r="11" spans="1:8" ht="15.75">
      <c r="A11" s="2" t="s">
        <v>68</v>
      </c>
      <c r="B11" s="3" t="s">
        <v>155</v>
      </c>
      <c r="C11" s="16">
        <f>C12</f>
        <v>116237000</v>
      </c>
      <c r="D11" s="16">
        <f>D12</f>
        <v>95852312.189999998</v>
      </c>
      <c r="E11" s="36">
        <f t="shared" ref="E11:E52" si="0">D11/C11*100</f>
        <v>82.462823532954218</v>
      </c>
    </row>
    <row r="12" spans="1:8" ht="15.75">
      <c r="A12" s="2" t="s">
        <v>69</v>
      </c>
      <c r="B12" s="3" t="s">
        <v>5</v>
      </c>
      <c r="C12" s="16">
        <f>C13+C15+C17+C18+C21</f>
        <v>116237000</v>
      </c>
      <c r="D12" s="16">
        <f>D13+D15+D17+D18+D21+D14+D16+D19+D20+D22+D23</f>
        <v>95852312.189999998</v>
      </c>
      <c r="E12" s="36">
        <f t="shared" si="0"/>
        <v>82.462823532954218</v>
      </c>
    </row>
    <row r="13" spans="1:8" ht="173.25">
      <c r="A13" s="4" t="s">
        <v>129</v>
      </c>
      <c r="B13" s="5" t="s">
        <v>403</v>
      </c>
      <c r="C13" s="17">
        <v>113967000</v>
      </c>
      <c r="D13" s="31">
        <v>91920006.709999993</v>
      </c>
      <c r="E13" s="37">
        <f t="shared" si="0"/>
        <v>80.654932313739934</v>
      </c>
    </row>
    <row r="14" spans="1:8" ht="170.25" customHeight="1">
      <c r="A14" s="4" t="s">
        <v>392</v>
      </c>
      <c r="B14" s="12" t="s">
        <v>393</v>
      </c>
      <c r="C14" s="17">
        <v>0</v>
      </c>
      <c r="D14" s="31">
        <v>2777.88</v>
      </c>
      <c r="E14" s="37">
        <v>0</v>
      </c>
    </row>
    <row r="15" spans="1:8" ht="157.5" customHeight="1">
      <c r="A15" s="4" t="s">
        <v>130</v>
      </c>
      <c r="B15" s="5" t="s">
        <v>162</v>
      </c>
      <c r="C15" s="17">
        <v>170000</v>
      </c>
      <c r="D15" s="31">
        <v>120355.03</v>
      </c>
      <c r="E15" s="37">
        <f>D15/C15*100</f>
        <v>70.797076470588237</v>
      </c>
    </row>
    <row r="16" spans="1:8" ht="157.5" customHeight="1">
      <c r="A16" s="4" t="s">
        <v>394</v>
      </c>
      <c r="B16" s="5" t="s">
        <v>395</v>
      </c>
      <c r="C16" s="17">
        <v>0</v>
      </c>
      <c r="D16" s="31">
        <v>560</v>
      </c>
      <c r="E16" s="37">
        <v>0</v>
      </c>
    </row>
    <row r="17" spans="1:5" ht="78.75">
      <c r="A17" s="4" t="s">
        <v>131</v>
      </c>
      <c r="B17" s="5" t="s">
        <v>163</v>
      </c>
      <c r="C17" s="17">
        <v>1500000</v>
      </c>
      <c r="D17" s="31">
        <v>1074646.44</v>
      </c>
      <c r="E17" s="37">
        <f>D17/C17*100</f>
        <v>71.643096</v>
      </c>
    </row>
    <row r="18" spans="1:5" ht="126" hidden="1">
      <c r="A18" s="4" t="s">
        <v>132</v>
      </c>
      <c r="B18" s="12" t="s">
        <v>164</v>
      </c>
      <c r="C18" s="17">
        <v>0</v>
      </c>
      <c r="D18" s="31"/>
      <c r="E18" s="37" t="e">
        <f t="shared" si="0"/>
        <v>#DIV/0!</v>
      </c>
    </row>
    <row r="19" spans="1:5" ht="113.25" customHeight="1">
      <c r="A19" s="4" t="s">
        <v>396</v>
      </c>
      <c r="B19" s="12" t="s">
        <v>397</v>
      </c>
      <c r="C19" s="17">
        <v>0</v>
      </c>
      <c r="D19" s="31">
        <v>8017.93</v>
      </c>
      <c r="E19" s="37">
        <v>0</v>
      </c>
    </row>
    <row r="20" spans="1:5" ht="147" customHeight="1">
      <c r="A20" s="4" t="s">
        <v>398</v>
      </c>
      <c r="B20" s="12" t="s">
        <v>164</v>
      </c>
      <c r="C20" s="17">
        <v>0</v>
      </c>
      <c r="D20" s="31">
        <v>972559.2</v>
      </c>
      <c r="E20" s="37">
        <v>0</v>
      </c>
    </row>
    <row r="21" spans="1:5" ht="168" customHeight="1">
      <c r="A21" s="4" t="s">
        <v>225</v>
      </c>
      <c r="B21" s="12" t="s">
        <v>404</v>
      </c>
      <c r="C21" s="17">
        <v>600000</v>
      </c>
      <c r="D21" s="31">
        <v>449199.5</v>
      </c>
      <c r="E21" s="37">
        <f t="shared" si="0"/>
        <v>74.866583333333338</v>
      </c>
    </row>
    <row r="22" spans="1:5" ht="132" customHeight="1">
      <c r="A22" s="4" t="s">
        <v>399</v>
      </c>
      <c r="B22" s="12" t="s">
        <v>400</v>
      </c>
      <c r="C22" s="17">
        <v>0</v>
      </c>
      <c r="D22" s="31">
        <v>609449.43999999994</v>
      </c>
      <c r="E22" s="37">
        <v>0</v>
      </c>
    </row>
    <row r="23" spans="1:5" ht="132" customHeight="1">
      <c r="A23" s="4" t="s">
        <v>401</v>
      </c>
      <c r="B23" s="12" t="s">
        <v>402</v>
      </c>
      <c r="C23" s="17">
        <v>0</v>
      </c>
      <c r="D23" s="31">
        <v>694740.06</v>
      </c>
      <c r="E23" s="37">
        <v>0</v>
      </c>
    </row>
    <row r="24" spans="1:5" ht="47.25">
      <c r="A24" s="2" t="s">
        <v>6</v>
      </c>
      <c r="B24" s="3" t="s">
        <v>153</v>
      </c>
      <c r="C24" s="16">
        <f>C25</f>
        <v>18215100</v>
      </c>
      <c r="D24" s="16">
        <f>D25</f>
        <v>13024674.42</v>
      </c>
      <c r="E24" s="36">
        <f>D24/C24*100</f>
        <v>71.504819737470555</v>
      </c>
    </row>
    <row r="25" spans="1:5" ht="36" customHeight="1">
      <c r="A25" s="6" t="s">
        <v>7</v>
      </c>
      <c r="B25" s="7" t="s">
        <v>125</v>
      </c>
      <c r="C25" s="18">
        <f>C26+C27+C28+C29</f>
        <v>18215100</v>
      </c>
      <c r="D25" s="18">
        <f>D26+D27+D28+D29</f>
        <v>13024674.42</v>
      </c>
      <c r="E25" s="36">
        <f t="shared" si="0"/>
        <v>71.504819737470555</v>
      </c>
    </row>
    <row r="26" spans="1:5" ht="128.25" customHeight="1">
      <c r="A26" s="4" t="s">
        <v>242</v>
      </c>
      <c r="B26" s="5" t="s">
        <v>258</v>
      </c>
      <c r="C26" s="17">
        <v>9499900</v>
      </c>
      <c r="D26" s="31">
        <v>6758536.6200000001</v>
      </c>
      <c r="E26" s="37">
        <f t="shared" si="0"/>
        <v>71.143239613048564</v>
      </c>
    </row>
    <row r="27" spans="1:5" ht="141.75">
      <c r="A27" s="4" t="s">
        <v>243</v>
      </c>
      <c r="B27" s="5" t="s">
        <v>259</v>
      </c>
      <c r="C27" s="17">
        <v>45300</v>
      </c>
      <c r="D27" s="31">
        <v>38623.08</v>
      </c>
      <c r="E27" s="37">
        <f t="shared" si="0"/>
        <v>85.260662251655631</v>
      </c>
    </row>
    <row r="28" spans="1:5" ht="141.75">
      <c r="A28" s="4" t="s">
        <v>244</v>
      </c>
      <c r="B28" s="5" t="s">
        <v>260</v>
      </c>
      <c r="C28" s="17">
        <v>9850400</v>
      </c>
      <c r="D28" s="31">
        <v>7099887.1200000001</v>
      </c>
      <c r="E28" s="37">
        <f>D28/C28*100</f>
        <v>72.077145293592139</v>
      </c>
    </row>
    <row r="29" spans="1:5" ht="129" customHeight="1">
      <c r="A29" s="4" t="s">
        <v>245</v>
      </c>
      <c r="B29" s="5" t="s">
        <v>261</v>
      </c>
      <c r="C29" s="17">
        <v>-1180500</v>
      </c>
      <c r="D29" s="31">
        <v>-872372.4</v>
      </c>
      <c r="E29" s="37">
        <f t="shared" si="0"/>
        <v>73.898551461245233</v>
      </c>
    </row>
    <row r="30" spans="1:5" ht="15.75">
      <c r="A30" s="2" t="s">
        <v>67</v>
      </c>
      <c r="B30" s="3" t="s">
        <v>154</v>
      </c>
      <c r="C30" s="16">
        <f>+C34+C36</f>
        <v>2602000</v>
      </c>
      <c r="D30" s="16">
        <f>+D34+D36+D31</f>
        <v>3193164</v>
      </c>
      <c r="E30" s="36">
        <f t="shared" si="0"/>
        <v>122.71960030745581</v>
      </c>
    </row>
    <row r="31" spans="1:5" ht="31.5">
      <c r="A31" s="6" t="s">
        <v>407</v>
      </c>
      <c r="B31" s="7" t="s">
        <v>408</v>
      </c>
      <c r="C31" s="18">
        <f>C32</f>
        <v>0</v>
      </c>
      <c r="D31" s="30">
        <f>D32+D33</f>
        <v>25771.53</v>
      </c>
      <c r="E31" s="36">
        <v>0</v>
      </c>
    </row>
    <row r="32" spans="1:5" ht="63">
      <c r="A32" s="4" t="s">
        <v>405</v>
      </c>
      <c r="B32" s="5" t="s">
        <v>406</v>
      </c>
      <c r="C32" s="17">
        <v>0</v>
      </c>
      <c r="D32" s="31">
        <v>4867.7700000000004</v>
      </c>
      <c r="E32" s="37">
        <v>0</v>
      </c>
    </row>
    <row r="33" spans="1:5" ht="78.75">
      <c r="A33" s="4" t="s">
        <v>481</v>
      </c>
      <c r="B33" s="5" t="s">
        <v>482</v>
      </c>
      <c r="C33" s="17">
        <v>0</v>
      </c>
      <c r="D33" s="31">
        <v>20903.759999999998</v>
      </c>
      <c r="E33" s="37">
        <v>0</v>
      </c>
    </row>
    <row r="34" spans="1:5" ht="15.75">
      <c r="A34" s="6" t="s">
        <v>8</v>
      </c>
      <c r="B34" s="7" t="s">
        <v>0</v>
      </c>
      <c r="C34" s="18">
        <f>C35</f>
        <v>40000</v>
      </c>
      <c r="D34" s="18">
        <f>D35</f>
        <v>276165.7</v>
      </c>
      <c r="E34" s="36">
        <f>D34/C34*100</f>
        <v>690.41425000000004</v>
      </c>
    </row>
    <row r="35" spans="1:5" ht="78.75">
      <c r="A35" s="4" t="s">
        <v>133</v>
      </c>
      <c r="B35" s="11" t="s">
        <v>262</v>
      </c>
      <c r="C35" s="17">
        <v>40000</v>
      </c>
      <c r="D35" s="31">
        <v>276165.7</v>
      </c>
      <c r="E35" s="37">
        <f t="shared" si="0"/>
        <v>690.41425000000004</v>
      </c>
    </row>
    <row r="36" spans="1:5" ht="31.5">
      <c r="A36" s="6" t="s">
        <v>9</v>
      </c>
      <c r="B36" s="7" t="s">
        <v>10</v>
      </c>
      <c r="C36" s="18">
        <f>C37</f>
        <v>2562000</v>
      </c>
      <c r="D36" s="18">
        <f>D37</f>
        <v>2891226.77</v>
      </c>
      <c r="E36" s="36">
        <f t="shared" si="0"/>
        <v>112.85038134270103</v>
      </c>
    </row>
    <row r="37" spans="1:5" ht="110.25">
      <c r="A37" s="4" t="s">
        <v>134</v>
      </c>
      <c r="B37" s="5" t="s">
        <v>263</v>
      </c>
      <c r="C37" s="17">
        <v>2562000</v>
      </c>
      <c r="D37" s="31">
        <v>2891226.77</v>
      </c>
      <c r="E37" s="37">
        <f t="shared" si="0"/>
        <v>112.85038134270103</v>
      </c>
    </row>
    <row r="38" spans="1:5" ht="31.5">
      <c r="A38" s="2" t="s">
        <v>66</v>
      </c>
      <c r="B38" s="3" t="s">
        <v>157</v>
      </c>
      <c r="C38" s="16">
        <f>C39</f>
        <v>1502000</v>
      </c>
      <c r="D38" s="16">
        <f>D39</f>
        <v>1564580</v>
      </c>
      <c r="E38" s="36">
        <f t="shared" si="0"/>
        <v>104.16644474034619</v>
      </c>
    </row>
    <row r="39" spans="1:5" ht="15.75">
      <c r="A39" s="6" t="s">
        <v>11</v>
      </c>
      <c r="B39" s="7" t="s">
        <v>12</v>
      </c>
      <c r="C39" s="18">
        <f>C40</f>
        <v>1502000</v>
      </c>
      <c r="D39" s="18">
        <f>D40</f>
        <v>1564580</v>
      </c>
      <c r="E39" s="36">
        <f>D39/C39*100</f>
        <v>104.16644474034619</v>
      </c>
    </row>
    <row r="40" spans="1:5" ht="78.75">
      <c r="A40" s="4" t="s">
        <v>135</v>
      </c>
      <c r="B40" s="5" t="s">
        <v>264</v>
      </c>
      <c r="C40" s="17">
        <v>1502000</v>
      </c>
      <c r="D40" s="30">
        <v>1564580</v>
      </c>
      <c r="E40" s="36">
        <f t="shared" si="0"/>
        <v>104.16644474034619</v>
      </c>
    </row>
    <row r="41" spans="1:5" ht="15.75">
      <c r="A41" s="2" t="s">
        <v>13</v>
      </c>
      <c r="B41" s="3" t="s">
        <v>158</v>
      </c>
      <c r="C41" s="16">
        <f>C42+C47</f>
        <v>3294000</v>
      </c>
      <c r="D41" s="16">
        <f>D42+D47</f>
        <v>3279424.6</v>
      </c>
      <c r="E41" s="36">
        <f>D41/C41*100</f>
        <v>99.557516697024894</v>
      </c>
    </row>
    <row r="42" spans="1:5" ht="31.5">
      <c r="A42" s="6" t="s">
        <v>14</v>
      </c>
      <c r="B42" s="7" t="s">
        <v>74</v>
      </c>
      <c r="C42" s="18">
        <f>C43+C46</f>
        <v>3294000</v>
      </c>
      <c r="D42" s="18">
        <f>D43+D46</f>
        <v>3264424.6</v>
      </c>
      <c r="E42" s="36">
        <f t="shared" si="0"/>
        <v>99.102143290831819</v>
      </c>
    </row>
    <row r="43" spans="1:5" ht="78" customHeight="1">
      <c r="A43" s="4" t="s">
        <v>185</v>
      </c>
      <c r="B43" s="5" t="s">
        <v>265</v>
      </c>
      <c r="C43" s="17">
        <v>3294000</v>
      </c>
      <c r="D43" s="31">
        <v>3034753.4</v>
      </c>
      <c r="E43" s="37">
        <f t="shared" si="0"/>
        <v>92.129732847601701</v>
      </c>
    </row>
    <row r="44" spans="1:5" ht="78" hidden="1" customHeight="1">
      <c r="A44" s="4" t="s">
        <v>219</v>
      </c>
      <c r="B44" s="5" t="s">
        <v>220</v>
      </c>
      <c r="C44" s="17">
        <f>C45</f>
        <v>10000</v>
      </c>
      <c r="D44" s="31"/>
      <c r="E44" s="37">
        <f>D44/C44*100</f>
        <v>0</v>
      </c>
    </row>
    <row r="45" spans="1:5" ht="78" hidden="1" customHeight="1">
      <c r="A45" s="4" t="s">
        <v>218</v>
      </c>
      <c r="B45" s="5" t="s">
        <v>217</v>
      </c>
      <c r="C45" s="17">
        <v>10000</v>
      </c>
      <c r="D45" s="31"/>
      <c r="E45" s="37">
        <f t="shared" si="0"/>
        <v>0</v>
      </c>
    </row>
    <row r="46" spans="1:5" ht="78" customHeight="1">
      <c r="A46" s="4" t="s">
        <v>409</v>
      </c>
      <c r="B46" s="12" t="s">
        <v>410</v>
      </c>
      <c r="C46" s="17">
        <v>0</v>
      </c>
      <c r="D46" s="31">
        <v>229671.2</v>
      </c>
      <c r="E46" s="37">
        <v>0</v>
      </c>
    </row>
    <row r="47" spans="1:5" ht="56.25" customHeight="1">
      <c r="A47" s="6" t="s">
        <v>460</v>
      </c>
      <c r="B47" s="8" t="s">
        <v>461</v>
      </c>
      <c r="C47" s="18">
        <f>C48</f>
        <v>0</v>
      </c>
      <c r="D47" s="30">
        <f>D48</f>
        <v>15000</v>
      </c>
      <c r="E47" s="36">
        <v>0</v>
      </c>
    </row>
    <row r="48" spans="1:5" ht="78" customHeight="1">
      <c r="A48" s="4" t="s">
        <v>218</v>
      </c>
      <c r="B48" s="12" t="s">
        <v>459</v>
      </c>
      <c r="C48" s="17">
        <v>0</v>
      </c>
      <c r="D48" s="31">
        <v>15000</v>
      </c>
      <c r="E48" s="37">
        <v>0</v>
      </c>
    </row>
    <row r="49" spans="1:5" ht="51" customHeight="1">
      <c r="A49" s="2" t="s">
        <v>64</v>
      </c>
      <c r="B49" s="3" t="s">
        <v>159</v>
      </c>
      <c r="C49" s="16">
        <f>C50+C53</f>
        <v>4828000</v>
      </c>
      <c r="D49" s="16">
        <f>D50+D53</f>
        <v>4060275.49</v>
      </c>
      <c r="E49" s="36">
        <f t="shared" si="0"/>
        <v>84.098498135874081</v>
      </c>
    </row>
    <row r="50" spans="1:5" ht="82.5" customHeight="1">
      <c r="A50" s="6" t="s">
        <v>198</v>
      </c>
      <c r="B50" s="7" t="s">
        <v>237</v>
      </c>
      <c r="C50" s="18">
        <f>C51</f>
        <v>24000</v>
      </c>
      <c r="D50" s="18">
        <f>D51</f>
        <v>93423</v>
      </c>
      <c r="E50" s="36">
        <f t="shared" si="0"/>
        <v>389.26249999999999</v>
      </c>
    </row>
    <row r="51" spans="1:5" ht="77.25" customHeight="1">
      <c r="A51" s="6" t="s">
        <v>170</v>
      </c>
      <c r="B51" s="7" t="s">
        <v>238</v>
      </c>
      <c r="C51" s="18">
        <f>C52</f>
        <v>24000</v>
      </c>
      <c r="D51" s="18">
        <f>D52</f>
        <v>93423</v>
      </c>
      <c r="E51" s="36">
        <f>D51/C51*100</f>
        <v>389.26249999999999</v>
      </c>
    </row>
    <row r="52" spans="1:5" ht="66.75" customHeight="1">
      <c r="A52" s="4" t="s">
        <v>171</v>
      </c>
      <c r="B52" s="5" t="s">
        <v>266</v>
      </c>
      <c r="C52" s="17">
        <v>24000</v>
      </c>
      <c r="D52" s="32">
        <v>93423</v>
      </c>
      <c r="E52" s="37">
        <f t="shared" si="0"/>
        <v>389.26249999999999</v>
      </c>
    </row>
    <row r="53" spans="1:5" ht="94.5">
      <c r="A53" s="2" t="s">
        <v>65</v>
      </c>
      <c r="B53" s="3" t="s">
        <v>15</v>
      </c>
      <c r="C53" s="16">
        <f>C54+C57+C60</f>
        <v>4804000</v>
      </c>
      <c r="D53" s="16">
        <f>D54+D57+D60+D61</f>
        <v>3966852.49</v>
      </c>
      <c r="E53" s="36">
        <f>D53/C53*100</f>
        <v>82.57394858451292</v>
      </c>
    </row>
    <row r="54" spans="1:5" ht="63">
      <c r="A54" s="6" t="s">
        <v>16</v>
      </c>
      <c r="B54" s="7" t="s">
        <v>136</v>
      </c>
      <c r="C54" s="18">
        <f>C55+C56</f>
        <v>3850000</v>
      </c>
      <c r="D54" s="18">
        <f>D55+D56</f>
        <v>2107046.09</v>
      </c>
      <c r="E54" s="36">
        <f>D54/C54*100</f>
        <v>54.728469870129871</v>
      </c>
    </row>
    <row r="55" spans="1:5" ht="110.25">
      <c r="A55" s="4" t="s">
        <v>17</v>
      </c>
      <c r="B55" s="5" t="s">
        <v>267</v>
      </c>
      <c r="C55" s="17">
        <v>2850000</v>
      </c>
      <c r="D55" s="32">
        <v>1586948.92</v>
      </c>
      <c r="E55" s="37">
        <f t="shared" ref="E55:E58" si="1">D55/C55*100</f>
        <v>55.682418245614031</v>
      </c>
    </row>
    <row r="56" spans="1:5" ht="90" customHeight="1">
      <c r="A56" s="4" t="s">
        <v>18</v>
      </c>
      <c r="B56" s="5" t="s">
        <v>268</v>
      </c>
      <c r="C56" s="17">
        <v>1000000</v>
      </c>
      <c r="D56" s="32">
        <v>520097.17</v>
      </c>
      <c r="E56" s="37">
        <f t="shared" si="1"/>
        <v>52.009717000000002</v>
      </c>
    </row>
    <row r="57" spans="1:5" ht="78.75">
      <c r="A57" s="6" t="s">
        <v>19</v>
      </c>
      <c r="B57" s="8" t="s">
        <v>137</v>
      </c>
      <c r="C57" s="18">
        <f>C58</f>
        <v>224000</v>
      </c>
      <c r="D57" s="18">
        <f>D58</f>
        <v>258205.54</v>
      </c>
      <c r="E57" s="36">
        <f t="shared" si="1"/>
        <v>115.27033035714287</v>
      </c>
    </row>
    <row r="58" spans="1:5" ht="94.5">
      <c r="A58" s="4" t="s">
        <v>20</v>
      </c>
      <c r="B58" s="5" t="s">
        <v>269</v>
      </c>
      <c r="C58" s="17">
        <v>224000</v>
      </c>
      <c r="D58" s="31">
        <v>258205.54</v>
      </c>
      <c r="E58" s="37">
        <f t="shared" si="1"/>
        <v>115.27033035714287</v>
      </c>
    </row>
    <row r="59" spans="1:5" ht="47.25">
      <c r="A59" s="6" t="s">
        <v>70</v>
      </c>
      <c r="B59" s="7" t="s">
        <v>126</v>
      </c>
      <c r="C59" s="18">
        <f>C60</f>
        <v>730000</v>
      </c>
      <c r="D59" s="18">
        <f>D60</f>
        <v>1554783.7</v>
      </c>
      <c r="E59" s="36">
        <f>D59/C59*100</f>
        <v>212.98406849315069</v>
      </c>
    </row>
    <row r="60" spans="1:5" ht="47.25">
      <c r="A60" s="4" t="s">
        <v>21</v>
      </c>
      <c r="B60" s="5" t="s">
        <v>270</v>
      </c>
      <c r="C60" s="17">
        <v>730000</v>
      </c>
      <c r="D60" s="31">
        <v>1554783.7</v>
      </c>
      <c r="E60" s="37">
        <f t="shared" ref="E60:E65" si="2">D60/C60*100</f>
        <v>212.98406849315069</v>
      </c>
    </row>
    <row r="61" spans="1:5" ht="78.75">
      <c r="A61" s="6" t="s">
        <v>414</v>
      </c>
      <c r="B61" s="8" t="s">
        <v>413</v>
      </c>
      <c r="C61" s="18">
        <f>C62</f>
        <v>0</v>
      </c>
      <c r="D61" s="18">
        <f>D62</f>
        <v>46817.16</v>
      </c>
      <c r="E61" s="36">
        <v>0</v>
      </c>
    </row>
    <row r="62" spans="1:5" ht="80.25" customHeight="1">
      <c r="A62" s="6" t="s">
        <v>415</v>
      </c>
      <c r="B62" s="8" t="s">
        <v>416</v>
      </c>
      <c r="C62" s="18">
        <f>C63</f>
        <v>0</v>
      </c>
      <c r="D62" s="30">
        <f>D63</f>
        <v>46817.16</v>
      </c>
      <c r="E62" s="36">
        <v>0</v>
      </c>
    </row>
    <row r="63" spans="1:5" ht="94.5">
      <c r="A63" s="4" t="s">
        <v>411</v>
      </c>
      <c r="B63" s="5" t="s">
        <v>412</v>
      </c>
      <c r="C63" s="17">
        <v>0</v>
      </c>
      <c r="D63" s="31">
        <v>46817.16</v>
      </c>
      <c r="E63" s="37">
        <v>0</v>
      </c>
    </row>
    <row r="64" spans="1:5" ht="31.5">
      <c r="A64" s="2" t="s">
        <v>22</v>
      </c>
      <c r="B64" s="3" t="s">
        <v>138</v>
      </c>
      <c r="C64" s="16">
        <f>C65</f>
        <v>572000</v>
      </c>
      <c r="D64" s="16">
        <f>D65</f>
        <v>481861.85</v>
      </c>
      <c r="E64" s="36">
        <f>D64/C64*100</f>
        <v>84.241582167832163</v>
      </c>
    </row>
    <row r="65" spans="1:5" ht="15.75">
      <c r="A65" s="6" t="s">
        <v>71</v>
      </c>
      <c r="B65" s="7" t="s">
        <v>23</v>
      </c>
      <c r="C65" s="18">
        <f>C66+C67+C68+C69</f>
        <v>572000</v>
      </c>
      <c r="D65" s="18">
        <f>D66+D67+D68+D69</f>
        <v>481861.85</v>
      </c>
      <c r="E65" s="36">
        <f t="shared" si="2"/>
        <v>84.241582167832163</v>
      </c>
    </row>
    <row r="66" spans="1:5" ht="68.25" customHeight="1">
      <c r="A66" s="4" t="s">
        <v>226</v>
      </c>
      <c r="B66" s="5" t="s">
        <v>271</v>
      </c>
      <c r="C66" s="17">
        <v>114000</v>
      </c>
      <c r="D66" s="31">
        <v>153721.10999999999</v>
      </c>
      <c r="E66" s="37">
        <f>D66/C66*100</f>
        <v>134.84307894736841</v>
      </c>
    </row>
    <row r="67" spans="1:5" ht="94.5">
      <c r="A67" s="4" t="s">
        <v>227</v>
      </c>
      <c r="B67" s="5" t="s">
        <v>272</v>
      </c>
      <c r="C67" s="17">
        <v>56000</v>
      </c>
      <c r="D67" s="31">
        <v>2775.32</v>
      </c>
      <c r="E67" s="37">
        <f t="shared" ref="E67:E72" si="3">D67/C67*100</f>
        <v>4.9559285714285712</v>
      </c>
    </row>
    <row r="68" spans="1:5" ht="110.25">
      <c r="A68" s="4" t="s">
        <v>228</v>
      </c>
      <c r="B68" s="5" t="s">
        <v>273</v>
      </c>
      <c r="C68" s="17">
        <v>76000</v>
      </c>
      <c r="D68" s="31">
        <v>67794.22</v>
      </c>
      <c r="E68" s="37">
        <f t="shared" si="3"/>
        <v>89.202921052631581</v>
      </c>
    </row>
    <row r="69" spans="1:5" ht="94.5">
      <c r="A69" s="4" t="s">
        <v>229</v>
      </c>
      <c r="B69" s="5" t="s">
        <v>274</v>
      </c>
      <c r="C69" s="17">
        <v>326000</v>
      </c>
      <c r="D69" s="31">
        <v>257571.20000000001</v>
      </c>
      <c r="E69" s="37">
        <f t="shared" si="3"/>
        <v>79.009570552147252</v>
      </c>
    </row>
    <row r="70" spans="1:5" ht="36" customHeight="1">
      <c r="A70" s="2" t="s">
        <v>24</v>
      </c>
      <c r="B70" s="3" t="s">
        <v>160</v>
      </c>
      <c r="C70" s="16">
        <f>C71+C78</f>
        <v>9111460</v>
      </c>
      <c r="D70" s="16">
        <f>D71+D78</f>
        <v>6788406.2699999996</v>
      </c>
      <c r="E70" s="36">
        <f t="shared" si="3"/>
        <v>74.504045125589087</v>
      </c>
    </row>
    <row r="71" spans="1:5" ht="15.75">
      <c r="A71" s="6" t="s">
        <v>25</v>
      </c>
      <c r="B71" s="7" t="s">
        <v>26</v>
      </c>
      <c r="C71" s="18">
        <f>C75+C72</f>
        <v>8881460</v>
      </c>
      <c r="D71" s="18">
        <f>D75+D72</f>
        <v>6654065</v>
      </c>
      <c r="E71" s="36">
        <f>D71/C71*100</f>
        <v>74.920846347334773</v>
      </c>
    </row>
    <row r="72" spans="1:5" ht="15.75">
      <c r="A72" s="6" t="s">
        <v>199</v>
      </c>
      <c r="B72" s="7" t="s">
        <v>172</v>
      </c>
      <c r="C72" s="18">
        <f>C73</f>
        <v>64000</v>
      </c>
      <c r="D72" s="18">
        <f>D73</f>
        <v>41000</v>
      </c>
      <c r="E72" s="36">
        <f t="shared" si="3"/>
        <v>64.0625</v>
      </c>
    </row>
    <row r="73" spans="1:5" ht="47.25">
      <c r="A73" s="6" t="s">
        <v>173</v>
      </c>
      <c r="B73" s="7" t="s">
        <v>174</v>
      </c>
      <c r="C73" s="18">
        <f>C74</f>
        <v>64000</v>
      </c>
      <c r="D73" s="18">
        <f>D74</f>
        <v>41000</v>
      </c>
      <c r="E73" s="36">
        <f>D73/C73*100</f>
        <v>64.0625</v>
      </c>
    </row>
    <row r="74" spans="1:5" ht="63">
      <c r="A74" s="4" t="s">
        <v>175</v>
      </c>
      <c r="B74" s="5" t="s">
        <v>275</v>
      </c>
      <c r="C74" s="17">
        <v>64000</v>
      </c>
      <c r="D74" s="31">
        <v>41000</v>
      </c>
      <c r="E74" s="37">
        <f t="shared" ref="E74:E81" si="4">D74/C74*100</f>
        <v>64.0625</v>
      </c>
    </row>
    <row r="75" spans="1:5" ht="31.5">
      <c r="A75" s="6" t="s">
        <v>27</v>
      </c>
      <c r="B75" s="7" t="s">
        <v>139</v>
      </c>
      <c r="C75" s="18">
        <f>C76</f>
        <v>8817460</v>
      </c>
      <c r="D75" s="18">
        <f>D76</f>
        <v>6613065</v>
      </c>
      <c r="E75" s="36">
        <f t="shared" si="4"/>
        <v>74.999659765964338</v>
      </c>
    </row>
    <row r="76" spans="1:5" ht="47.25">
      <c r="A76" s="6" t="s">
        <v>28</v>
      </c>
      <c r="B76" s="7" t="s">
        <v>140</v>
      </c>
      <c r="C76" s="18">
        <f>C77</f>
        <v>8817460</v>
      </c>
      <c r="D76" s="18">
        <f>D77</f>
        <v>6613065</v>
      </c>
      <c r="E76" s="36">
        <f t="shared" si="4"/>
        <v>74.999659765964338</v>
      </c>
    </row>
    <row r="77" spans="1:5" ht="63">
      <c r="A77" s="4" t="s">
        <v>29</v>
      </c>
      <c r="B77" s="5" t="s">
        <v>276</v>
      </c>
      <c r="C77" s="17">
        <v>8817460</v>
      </c>
      <c r="D77" s="31">
        <v>6613065</v>
      </c>
      <c r="E77" s="37">
        <f t="shared" si="4"/>
        <v>74.999659765964338</v>
      </c>
    </row>
    <row r="78" spans="1:5" ht="15.75">
      <c r="A78" s="2" t="s">
        <v>78</v>
      </c>
      <c r="B78" s="3" t="s">
        <v>79</v>
      </c>
      <c r="C78" s="16">
        <f>C79</f>
        <v>230000</v>
      </c>
      <c r="D78" s="16">
        <f>D79+D83</f>
        <v>134341.27000000002</v>
      </c>
      <c r="E78" s="36">
        <f>D78/C78*100</f>
        <v>58.409247826086961</v>
      </c>
    </row>
    <row r="79" spans="1:5" ht="47.25">
      <c r="A79" s="4" t="s">
        <v>80</v>
      </c>
      <c r="B79" s="7" t="s">
        <v>141</v>
      </c>
      <c r="C79" s="18">
        <f>C80</f>
        <v>230000</v>
      </c>
      <c r="D79" s="18">
        <f>D80</f>
        <v>55814.2</v>
      </c>
      <c r="E79" s="36">
        <f t="shared" si="4"/>
        <v>24.26704347826087</v>
      </c>
    </row>
    <row r="80" spans="1:5" ht="47.25">
      <c r="A80" s="4" t="s">
        <v>81</v>
      </c>
      <c r="B80" s="7" t="s">
        <v>83</v>
      </c>
      <c r="C80" s="18">
        <f>C81+C82</f>
        <v>230000</v>
      </c>
      <c r="D80" s="18">
        <f>D81+D82</f>
        <v>55814.2</v>
      </c>
      <c r="E80" s="36">
        <f>D80/C80*100</f>
        <v>24.26704347826087</v>
      </c>
    </row>
    <row r="81" spans="1:5" ht="78.75">
      <c r="A81" s="4" t="s">
        <v>82</v>
      </c>
      <c r="B81" s="5" t="s">
        <v>277</v>
      </c>
      <c r="C81" s="17">
        <v>230000</v>
      </c>
      <c r="D81" s="31">
        <v>31584.799999999999</v>
      </c>
      <c r="E81" s="37">
        <f t="shared" si="4"/>
        <v>13.732521739130435</v>
      </c>
    </row>
    <row r="82" spans="1:5" ht="63">
      <c r="A82" s="4" t="s">
        <v>483</v>
      </c>
      <c r="B82" s="5" t="s">
        <v>484</v>
      </c>
      <c r="C82" s="17">
        <v>0</v>
      </c>
      <c r="D82" s="31">
        <v>24229.4</v>
      </c>
      <c r="E82" s="37">
        <v>0</v>
      </c>
    </row>
    <row r="83" spans="1:5" ht="31.5">
      <c r="A83" s="6" t="s">
        <v>422</v>
      </c>
      <c r="B83" s="7" t="s">
        <v>421</v>
      </c>
      <c r="C83" s="18">
        <f>C84</f>
        <v>0</v>
      </c>
      <c r="D83" s="18">
        <f>D84</f>
        <v>78527.070000000007</v>
      </c>
      <c r="E83" s="36">
        <v>0</v>
      </c>
    </row>
    <row r="84" spans="1:5" ht="31.5">
      <c r="A84" s="6" t="s">
        <v>423</v>
      </c>
      <c r="B84" s="7" t="s">
        <v>424</v>
      </c>
      <c r="C84" s="18">
        <f>C85+C86+C87</f>
        <v>0</v>
      </c>
      <c r="D84" s="18">
        <f>D85+D86+D87</f>
        <v>78527.070000000007</v>
      </c>
      <c r="E84" s="36">
        <v>0</v>
      </c>
    </row>
    <row r="85" spans="1:5" ht="47.25">
      <c r="A85" s="4" t="s">
        <v>417</v>
      </c>
      <c r="B85" s="5" t="s">
        <v>420</v>
      </c>
      <c r="C85" s="17">
        <v>0</v>
      </c>
      <c r="D85" s="31">
        <v>22480.03</v>
      </c>
      <c r="E85" s="37">
        <v>0</v>
      </c>
    </row>
    <row r="86" spans="1:5" ht="47.25">
      <c r="A86" s="4" t="s">
        <v>418</v>
      </c>
      <c r="B86" s="5" t="s">
        <v>420</v>
      </c>
      <c r="C86" s="17">
        <v>0</v>
      </c>
      <c r="D86" s="31">
        <v>35899</v>
      </c>
      <c r="E86" s="37">
        <v>0</v>
      </c>
    </row>
    <row r="87" spans="1:5" ht="47.25">
      <c r="A87" s="4" t="s">
        <v>419</v>
      </c>
      <c r="B87" s="5" t="s">
        <v>420</v>
      </c>
      <c r="C87" s="17">
        <v>0</v>
      </c>
      <c r="D87" s="31">
        <v>20148.04</v>
      </c>
      <c r="E87" s="37">
        <v>0</v>
      </c>
    </row>
    <row r="88" spans="1:5" ht="37.5" customHeight="1">
      <c r="A88" s="2" t="s">
        <v>62</v>
      </c>
      <c r="B88" s="3" t="s">
        <v>161</v>
      </c>
      <c r="C88" s="16">
        <f>C89+C101</f>
        <v>9076000</v>
      </c>
      <c r="D88" s="16">
        <f>D89+D101</f>
        <v>9360409.4600000009</v>
      </c>
      <c r="E88" s="36">
        <f t="shared" ref="E88:E91" si="5">D88/C88*100</f>
        <v>103.13364323490526</v>
      </c>
    </row>
    <row r="89" spans="1:5" ht="47.25">
      <c r="A89" s="2" t="s">
        <v>63</v>
      </c>
      <c r="B89" s="3" t="s">
        <v>142</v>
      </c>
      <c r="C89" s="16">
        <f>C90+C94+C97</f>
        <v>2405000</v>
      </c>
      <c r="D89" s="16">
        <f>D90+D94+D97</f>
        <v>2757451.1399999997</v>
      </c>
      <c r="E89" s="36">
        <f t="shared" si="5"/>
        <v>114.65493305613303</v>
      </c>
    </row>
    <row r="90" spans="1:5" ht="31.5">
      <c r="A90" s="6" t="s">
        <v>30</v>
      </c>
      <c r="B90" s="7" t="s">
        <v>31</v>
      </c>
      <c r="C90" s="18">
        <f>C91+C92</f>
        <v>723000</v>
      </c>
      <c r="D90" s="18">
        <f>D91+D92</f>
        <v>846393.74</v>
      </c>
      <c r="E90" s="36">
        <f t="shared" si="5"/>
        <v>117.06690733056708</v>
      </c>
    </row>
    <row r="91" spans="1:5" ht="94.5">
      <c r="A91" s="4" t="s">
        <v>32</v>
      </c>
      <c r="B91" s="5" t="s">
        <v>278</v>
      </c>
      <c r="C91" s="17">
        <v>520000</v>
      </c>
      <c r="D91" s="31">
        <v>634608.19999999995</v>
      </c>
      <c r="E91" s="36">
        <f t="shared" si="5"/>
        <v>122.04003846153846</v>
      </c>
    </row>
    <row r="92" spans="1:5" ht="63">
      <c r="A92" s="4" t="s">
        <v>33</v>
      </c>
      <c r="B92" s="5" t="s">
        <v>279</v>
      </c>
      <c r="C92" s="17">
        <v>203000</v>
      </c>
      <c r="D92" s="31">
        <v>211785.54</v>
      </c>
      <c r="E92" s="36">
        <f>D92/C92*100</f>
        <v>104.32785221674877</v>
      </c>
    </row>
    <row r="93" spans="1:5" ht="47.25">
      <c r="A93" s="6" t="s">
        <v>200</v>
      </c>
      <c r="B93" s="7" t="s">
        <v>127</v>
      </c>
      <c r="C93" s="18">
        <f>C94</f>
        <v>250000</v>
      </c>
      <c r="D93" s="18">
        <f>D94</f>
        <v>0</v>
      </c>
      <c r="E93" s="36">
        <f>D93/C93*100</f>
        <v>0</v>
      </c>
    </row>
    <row r="94" spans="1:5" ht="63">
      <c r="A94" s="6" t="s">
        <v>75</v>
      </c>
      <c r="B94" s="7" t="s">
        <v>76</v>
      </c>
      <c r="C94" s="18">
        <f>C95</f>
        <v>250000</v>
      </c>
      <c r="D94" s="18">
        <f>D95</f>
        <v>0</v>
      </c>
      <c r="E94" s="36">
        <f t="shared" ref="E94:E97" si="6">D94/C94*100</f>
        <v>0</v>
      </c>
    </row>
    <row r="95" spans="1:5" ht="68.25" customHeight="1">
      <c r="A95" s="4" t="s">
        <v>77</v>
      </c>
      <c r="B95" s="5" t="s">
        <v>280</v>
      </c>
      <c r="C95" s="17">
        <v>250000</v>
      </c>
      <c r="D95" s="31">
        <v>0</v>
      </c>
      <c r="E95" s="37">
        <f t="shared" si="6"/>
        <v>0</v>
      </c>
    </row>
    <row r="96" spans="1:5" ht="63">
      <c r="A96" s="6" t="s">
        <v>143</v>
      </c>
      <c r="B96" s="8" t="s">
        <v>144</v>
      </c>
      <c r="C96" s="18">
        <f>C97</f>
        <v>1432000</v>
      </c>
      <c r="D96" s="18">
        <f>D97</f>
        <v>1911057.4</v>
      </c>
      <c r="E96" s="36">
        <f t="shared" si="6"/>
        <v>133.45372905027932</v>
      </c>
    </row>
    <row r="97" spans="1:5" ht="94.5">
      <c r="A97" s="6" t="s">
        <v>118</v>
      </c>
      <c r="B97" s="8" t="s">
        <v>128</v>
      </c>
      <c r="C97" s="18">
        <f>C98+C100</f>
        <v>1432000</v>
      </c>
      <c r="D97" s="18">
        <f>D98+D100</f>
        <v>1911057.4</v>
      </c>
      <c r="E97" s="36">
        <f t="shared" si="6"/>
        <v>133.45372905027932</v>
      </c>
    </row>
    <row r="98" spans="1:5" ht="111.75" customHeight="1">
      <c r="A98" s="4" t="s">
        <v>117</v>
      </c>
      <c r="B98" s="12" t="s">
        <v>281</v>
      </c>
      <c r="C98" s="17">
        <v>200000</v>
      </c>
      <c r="D98" s="31">
        <v>280375.61</v>
      </c>
      <c r="E98" s="37">
        <f>D98/C98*100</f>
        <v>140.187805</v>
      </c>
    </row>
    <row r="99" spans="1:5" ht="111.75" hidden="1" customHeight="1">
      <c r="A99" s="4" t="s">
        <v>223</v>
      </c>
      <c r="B99" s="12" t="s">
        <v>224</v>
      </c>
      <c r="C99" s="17">
        <v>182249.53</v>
      </c>
      <c r="D99" s="31"/>
      <c r="E99" s="36">
        <f>D99/C99*100</f>
        <v>0</v>
      </c>
    </row>
    <row r="100" spans="1:5" ht="111.75" customHeight="1">
      <c r="A100" s="4" t="s">
        <v>223</v>
      </c>
      <c r="B100" s="12" t="s">
        <v>282</v>
      </c>
      <c r="C100" s="17">
        <v>1232000</v>
      </c>
      <c r="D100" s="31">
        <v>1630681.79</v>
      </c>
      <c r="E100" s="37">
        <f t="shared" ref="E100:E103" si="7">D100/C100*100</f>
        <v>132.36053490259741</v>
      </c>
    </row>
    <row r="101" spans="1:5" ht="31.5">
      <c r="A101" s="2" t="s">
        <v>176</v>
      </c>
      <c r="B101" s="13" t="s">
        <v>177</v>
      </c>
      <c r="C101" s="16">
        <f>C102</f>
        <v>6671000</v>
      </c>
      <c r="D101" s="16">
        <f>D102</f>
        <v>6602958.3200000003</v>
      </c>
      <c r="E101" s="36">
        <f t="shared" si="7"/>
        <v>98.980037775445965</v>
      </c>
    </row>
    <row r="102" spans="1:5" ht="47.25">
      <c r="A102" s="6" t="s">
        <v>178</v>
      </c>
      <c r="B102" s="8" t="s">
        <v>208</v>
      </c>
      <c r="C102" s="18">
        <f>C103</f>
        <v>6671000</v>
      </c>
      <c r="D102" s="18">
        <f>D103</f>
        <v>6602958.3200000003</v>
      </c>
      <c r="E102" s="36">
        <f t="shared" si="7"/>
        <v>98.980037775445965</v>
      </c>
    </row>
    <row r="103" spans="1:5" ht="63">
      <c r="A103" s="4" t="s">
        <v>179</v>
      </c>
      <c r="B103" s="12" t="s">
        <v>283</v>
      </c>
      <c r="C103" s="17">
        <v>6671000</v>
      </c>
      <c r="D103" s="31">
        <v>6602958.3200000003</v>
      </c>
      <c r="E103" s="36">
        <f t="shared" si="7"/>
        <v>98.980037775445965</v>
      </c>
    </row>
    <row r="104" spans="1:5" ht="24.75" customHeight="1">
      <c r="A104" s="2" t="s">
        <v>34</v>
      </c>
      <c r="B104" s="21" t="s">
        <v>145</v>
      </c>
      <c r="C104" s="16">
        <f>SUM(C106:C147)</f>
        <v>1307469</v>
      </c>
      <c r="D104" s="16">
        <f>SUM(D105:D147)</f>
        <v>3321966.2199999997</v>
      </c>
      <c r="E104" s="36">
        <f>D104/C104*100</f>
        <v>254.07609817135244</v>
      </c>
    </row>
    <row r="105" spans="1:5" ht="129.75" customHeight="1">
      <c r="A105" s="4" t="s">
        <v>425</v>
      </c>
      <c r="B105" s="34" t="s">
        <v>426</v>
      </c>
      <c r="C105" s="17">
        <v>0</v>
      </c>
      <c r="D105" s="31">
        <v>1050</v>
      </c>
      <c r="E105" s="37">
        <v>0</v>
      </c>
    </row>
    <row r="106" spans="1:5" ht="141.75">
      <c r="A106" s="4" t="s">
        <v>284</v>
      </c>
      <c r="B106" s="5" t="s">
        <v>285</v>
      </c>
      <c r="C106" s="17">
        <v>3333</v>
      </c>
      <c r="D106" s="31">
        <v>0</v>
      </c>
      <c r="E106" s="37">
        <f t="shared" ref="E106:E107" si="8">D106/C106*100</f>
        <v>0</v>
      </c>
    </row>
    <row r="107" spans="1:5" ht="157.5">
      <c r="A107" s="4" t="s">
        <v>286</v>
      </c>
      <c r="B107" s="5" t="s">
        <v>287</v>
      </c>
      <c r="C107" s="17">
        <v>100</v>
      </c>
      <c r="D107" s="31">
        <v>0</v>
      </c>
      <c r="E107" s="37">
        <f t="shared" si="8"/>
        <v>0</v>
      </c>
    </row>
    <row r="108" spans="1:5" ht="126">
      <c r="A108" s="4" t="s">
        <v>288</v>
      </c>
      <c r="B108" s="5" t="s">
        <v>289</v>
      </c>
      <c r="C108" s="17">
        <v>5833</v>
      </c>
      <c r="D108" s="31">
        <v>2500</v>
      </c>
      <c r="E108" s="37">
        <f>D108/C108*100</f>
        <v>42.859591976684378</v>
      </c>
    </row>
    <row r="109" spans="1:5" ht="141.75">
      <c r="A109" s="4" t="s">
        <v>290</v>
      </c>
      <c r="B109" s="5" t="s">
        <v>291</v>
      </c>
      <c r="C109" s="17">
        <v>1667</v>
      </c>
      <c r="D109" s="31">
        <v>0</v>
      </c>
      <c r="E109" s="37">
        <f t="shared" ref="E109" si="9">D109/C109*100</f>
        <v>0</v>
      </c>
    </row>
    <row r="110" spans="1:5" ht="110.25">
      <c r="A110" s="4" t="s">
        <v>292</v>
      </c>
      <c r="B110" s="5" t="s">
        <v>293</v>
      </c>
      <c r="C110" s="17">
        <v>667</v>
      </c>
      <c r="D110" s="31">
        <v>10000</v>
      </c>
      <c r="E110" s="37">
        <f>D110/C110*100</f>
        <v>1499.2503748125937</v>
      </c>
    </row>
    <row r="111" spans="1:5" ht="220.5">
      <c r="A111" s="14" t="s">
        <v>294</v>
      </c>
      <c r="B111" s="15" t="s">
        <v>295</v>
      </c>
      <c r="C111" s="19">
        <v>1333</v>
      </c>
      <c r="D111" s="31">
        <v>0</v>
      </c>
      <c r="E111" s="37">
        <f t="shared" ref="E111:E112" si="10">D111/C111*100</f>
        <v>0</v>
      </c>
    </row>
    <row r="112" spans="1:5" ht="173.25">
      <c r="A112" s="4" t="s">
        <v>296</v>
      </c>
      <c r="B112" s="5" t="s">
        <v>297</v>
      </c>
      <c r="C112" s="17">
        <v>3124</v>
      </c>
      <c r="D112" s="31">
        <v>768.4</v>
      </c>
      <c r="E112" s="37">
        <f t="shared" si="10"/>
        <v>24.596670934699102</v>
      </c>
    </row>
    <row r="113" spans="1:5" ht="204.75">
      <c r="A113" s="4" t="s">
        <v>298</v>
      </c>
      <c r="B113" s="5" t="s">
        <v>299</v>
      </c>
      <c r="C113" s="17">
        <v>3667</v>
      </c>
      <c r="D113" s="31">
        <v>2000</v>
      </c>
      <c r="E113" s="37">
        <f>D113/C113*100</f>
        <v>54.540496318516496</v>
      </c>
    </row>
    <row r="114" spans="1:5" ht="126">
      <c r="A114" s="4" t="s">
        <v>300</v>
      </c>
      <c r="B114" s="5" t="s">
        <v>301</v>
      </c>
      <c r="C114" s="17">
        <v>81655</v>
      </c>
      <c r="D114" s="31">
        <v>30094.2</v>
      </c>
      <c r="E114" s="37">
        <f t="shared" ref="E114:E115" si="11">D114/C114*100</f>
        <v>36.85530586002082</v>
      </c>
    </row>
    <row r="115" spans="1:5" ht="110.25">
      <c r="A115" s="4" t="s">
        <v>302</v>
      </c>
      <c r="B115" s="5" t="s">
        <v>303</v>
      </c>
      <c r="C115" s="17">
        <v>295</v>
      </c>
      <c r="D115" s="31">
        <v>10450</v>
      </c>
      <c r="E115" s="37">
        <f t="shared" si="11"/>
        <v>3542.3728813559323</v>
      </c>
    </row>
    <row r="116" spans="1:5" ht="126">
      <c r="A116" s="4" t="s">
        <v>304</v>
      </c>
      <c r="B116" s="5" t="s">
        <v>305</v>
      </c>
      <c r="C116" s="17">
        <v>1673</v>
      </c>
      <c r="D116" s="31">
        <v>9662.2800000000007</v>
      </c>
      <c r="E116" s="37">
        <f>D116/C116*100</f>
        <v>577.54213986849982</v>
      </c>
    </row>
    <row r="117" spans="1:5" ht="110.25">
      <c r="A117" s="4" t="s">
        <v>306</v>
      </c>
      <c r="B117" s="5" t="s">
        <v>307</v>
      </c>
      <c r="C117" s="17">
        <v>4352</v>
      </c>
      <c r="D117" s="31">
        <v>2000</v>
      </c>
      <c r="E117" s="37">
        <f t="shared" ref="E117:E119" si="12">D117/C117*100</f>
        <v>45.955882352941174</v>
      </c>
    </row>
    <row r="118" spans="1:5" ht="94.5">
      <c r="A118" s="4" t="s">
        <v>183</v>
      </c>
      <c r="B118" s="5" t="s">
        <v>184</v>
      </c>
      <c r="C118" s="17">
        <v>5000</v>
      </c>
      <c r="D118" s="31">
        <v>0</v>
      </c>
      <c r="E118" s="37">
        <f t="shared" si="12"/>
        <v>0</v>
      </c>
    </row>
    <row r="119" spans="1:5" ht="141.75">
      <c r="A119" s="4" t="s">
        <v>308</v>
      </c>
      <c r="B119" s="5" t="s">
        <v>309</v>
      </c>
      <c r="C119" s="17">
        <v>500</v>
      </c>
      <c r="D119" s="31">
        <v>0</v>
      </c>
      <c r="E119" s="37">
        <f t="shared" si="12"/>
        <v>0</v>
      </c>
    </row>
    <row r="120" spans="1:5" ht="141.75">
      <c r="A120" s="4" t="s">
        <v>310</v>
      </c>
      <c r="B120" s="5" t="s">
        <v>311</v>
      </c>
      <c r="C120" s="17">
        <v>10488</v>
      </c>
      <c r="D120" s="31">
        <v>1000</v>
      </c>
      <c r="E120" s="37">
        <f>D120/C120*100</f>
        <v>9.5347063310450029</v>
      </c>
    </row>
    <row r="121" spans="1:5" ht="94.5">
      <c r="A121" s="4" t="s">
        <v>180</v>
      </c>
      <c r="B121" s="5" t="s">
        <v>181</v>
      </c>
      <c r="C121" s="17">
        <v>80000</v>
      </c>
      <c r="D121" s="31">
        <v>3000</v>
      </c>
      <c r="E121" s="37">
        <f t="shared" ref="E121:E122" si="13">D121/C121*100</f>
        <v>3.75</v>
      </c>
    </row>
    <row r="122" spans="1:5" ht="110.25">
      <c r="A122" s="4" t="s">
        <v>312</v>
      </c>
      <c r="B122" s="5" t="s">
        <v>313</v>
      </c>
      <c r="C122" s="17">
        <v>250</v>
      </c>
      <c r="D122" s="31">
        <v>0</v>
      </c>
      <c r="E122" s="37">
        <f t="shared" si="13"/>
        <v>0</v>
      </c>
    </row>
    <row r="123" spans="1:5" ht="141.75">
      <c r="A123" s="4" t="s">
        <v>314</v>
      </c>
      <c r="B123" s="5" t="s">
        <v>315</v>
      </c>
      <c r="C123" s="17">
        <v>417</v>
      </c>
      <c r="D123" s="31">
        <v>0</v>
      </c>
      <c r="E123" s="37">
        <f>D123/C123*100</f>
        <v>0</v>
      </c>
    </row>
    <row r="124" spans="1:5" ht="94.5">
      <c r="A124" s="4" t="s">
        <v>316</v>
      </c>
      <c r="B124" s="5" t="s">
        <v>317</v>
      </c>
      <c r="C124" s="17">
        <v>7000</v>
      </c>
      <c r="D124" s="31">
        <v>0</v>
      </c>
      <c r="E124" s="37">
        <f t="shared" ref="E124:E125" si="14">D124/C124*100</f>
        <v>0</v>
      </c>
    </row>
    <row r="125" spans="1:5" ht="141.75">
      <c r="A125" s="4" t="s">
        <v>318</v>
      </c>
      <c r="B125" s="5" t="s">
        <v>319</v>
      </c>
      <c r="C125" s="17">
        <v>2500</v>
      </c>
      <c r="D125" s="31">
        <v>0</v>
      </c>
      <c r="E125" s="37">
        <f t="shared" si="14"/>
        <v>0</v>
      </c>
    </row>
    <row r="126" spans="1:5" ht="141.75">
      <c r="A126" s="4" t="s">
        <v>320</v>
      </c>
      <c r="B126" s="5" t="s">
        <v>321</v>
      </c>
      <c r="C126" s="17">
        <v>3333</v>
      </c>
      <c r="D126" s="31">
        <v>246.77</v>
      </c>
      <c r="E126" s="37">
        <f>D126/C126*100</f>
        <v>7.4038403840384044</v>
      </c>
    </row>
    <row r="127" spans="1:5" ht="126">
      <c r="A127" s="4" t="s">
        <v>322</v>
      </c>
      <c r="B127" s="5" t="s">
        <v>323</v>
      </c>
      <c r="C127" s="17">
        <v>1558</v>
      </c>
      <c r="D127" s="31">
        <v>3500</v>
      </c>
      <c r="E127" s="37">
        <f t="shared" ref="E127:E128" si="15">D127/C127*100</f>
        <v>224.64698331193838</v>
      </c>
    </row>
    <row r="128" spans="1:5" ht="157.5">
      <c r="A128" s="4" t="s">
        <v>324</v>
      </c>
      <c r="B128" s="5" t="s">
        <v>325</v>
      </c>
      <c r="C128" s="17">
        <v>601</v>
      </c>
      <c r="D128" s="31">
        <v>450</v>
      </c>
      <c r="E128" s="37">
        <f t="shared" si="15"/>
        <v>74.875207986688849</v>
      </c>
    </row>
    <row r="129" spans="1:5" ht="141.75">
      <c r="A129" s="4" t="s">
        <v>326</v>
      </c>
      <c r="B129" s="5" t="s">
        <v>327</v>
      </c>
      <c r="C129" s="17">
        <v>850</v>
      </c>
      <c r="D129" s="31">
        <v>0</v>
      </c>
      <c r="E129" s="37">
        <f>D129/C129*100</f>
        <v>0</v>
      </c>
    </row>
    <row r="130" spans="1:5" ht="110.25">
      <c r="A130" s="4" t="s">
        <v>328</v>
      </c>
      <c r="B130" s="5" t="s">
        <v>360</v>
      </c>
      <c r="C130" s="17">
        <v>167</v>
      </c>
      <c r="D130" s="31">
        <v>0</v>
      </c>
      <c r="E130" s="37">
        <f t="shared" ref="E130:E131" si="16">D130/C130*100</f>
        <v>0</v>
      </c>
    </row>
    <row r="131" spans="1:5" ht="157.5">
      <c r="A131" s="4" t="s">
        <v>329</v>
      </c>
      <c r="B131" s="5" t="s">
        <v>330</v>
      </c>
      <c r="C131" s="17">
        <v>500</v>
      </c>
      <c r="D131" s="31">
        <v>487.63</v>
      </c>
      <c r="E131" s="37">
        <f t="shared" si="16"/>
        <v>97.525999999999996</v>
      </c>
    </row>
    <row r="132" spans="1:5" ht="173.25">
      <c r="A132" s="4" t="s">
        <v>331</v>
      </c>
      <c r="B132" s="5" t="s">
        <v>332</v>
      </c>
      <c r="C132" s="17">
        <v>1243</v>
      </c>
      <c r="D132" s="31">
        <v>48857.05</v>
      </c>
      <c r="E132" s="37">
        <f>D132/C132*100</f>
        <v>3930.5752212389384</v>
      </c>
    </row>
    <row r="133" spans="1:5" ht="110.25">
      <c r="A133" s="4" t="s">
        <v>333</v>
      </c>
      <c r="B133" s="5" t="s">
        <v>334</v>
      </c>
      <c r="C133" s="17">
        <v>417</v>
      </c>
      <c r="D133" s="31">
        <v>750</v>
      </c>
      <c r="E133" s="37">
        <f t="shared" ref="E133:E134" si="17">D133/C133*100</f>
        <v>179.85611510791367</v>
      </c>
    </row>
    <row r="134" spans="1:5" ht="204.75">
      <c r="A134" s="4" t="s">
        <v>335</v>
      </c>
      <c r="B134" s="5" t="s">
        <v>336</v>
      </c>
      <c r="C134" s="17">
        <v>12483</v>
      </c>
      <c r="D134" s="31">
        <v>0</v>
      </c>
      <c r="E134" s="37">
        <f t="shared" si="17"/>
        <v>0</v>
      </c>
    </row>
    <row r="135" spans="1:5" ht="110.25">
      <c r="A135" s="4" t="s">
        <v>337</v>
      </c>
      <c r="B135" s="5" t="s">
        <v>338</v>
      </c>
      <c r="C135" s="17">
        <v>600</v>
      </c>
      <c r="D135" s="31">
        <v>0</v>
      </c>
      <c r="E135" s="37">
        <f>D135/C135*100</f>
        <v>0</v>
      </c>
    </row>
    <row r="136" spans="1:5" ht="126">
      <c r="A136" s="4" t="s">
        <v>339</v>
      </c>
      <c r="B136" s="5" t="s">
        <v>340</v>
      </c>
      <c r="C136" s="17">
        <v>6667</v>
      </c>
      <c r="D136" s="31">
        <v>0</v>
      </c>
      <c r="E136" s="37">
        <f t="shared" ref="E136" si="18">D136/C136*100</f>
        <v>0</v>
      </c>
    </row>
    <row r="137" spans="1:5" ht="157.5">
      <c r="A137" s="4" t="s">
        <v>341</v>
      </c>
      <c r="B137" s="5" t="s">
        <v>342</v>
      </c>
      <c r="C137" s="17">
        <v>11667</v>
      </c>
      <c r="D137" s="31">
        <v>0</v>
      </c>
      <c r="E137" s="37">
        <f>D137/C137*100</f>
        <v>0</v>
      </c>
    </row>
    <row r="138" spans="1:5" ht="94.5">
      <c r="A138" s="4" t="s">
        <v>343</v>
      </c>
      <c r="B138" s="5" t="s">
        <v>344</v>
      </c>
      <c r="C138" s="17">
        <v>6340</v>
      </c>
      <c r="D138" s="31">
        <v>250</v>
      </c>
      <c r="E138" s="37">
        <f t="shared" ref="E138:E140" si="19">D138/C138*100</f>
        <v>3.9432176656151419</v>
      </c>
    </row>
    <row r="139" spans="1:5" ht="110.25">
      <c r="A139" s="4" t="s">
        <v>462</v>
      </c>
      <c r="B139" s="5" t="s">
        <v>463</v>
      </c>
      <c r="C139" s="17">
        <v>0</v>
      </c>
      <c r="D139" s="31">
        <v>2250</v>
      </c>
      <c r="E139" s="37">
        <v>0</v>
      </c>
    </row>
    <row r="140" spans="1:5" ht="141.75">
      <c r="A140" s="4" t="s">
        <v>345</v>
      </c>
      <c r="B140" s="5" t="s">
        <v>346</v>
      </c>
      <c r="C140" s="17">
        <v>4167</v>
      </c>
      <c r="D140" s="31">
        <v>0</v>
      </c>
      <c r="E140" s="37">
        <f t="shared" si="19"/>
        <v>0</v>
      </c>
    </row>
    <row r="141" spans="1:5" ht="267.75">
      <c r="A141" s="4" t="s">
        <v>347</v>
      </c>
      <c r="B141" s="5" t="s">
        <v>348</v>
      </c>
      <c r="C141" s="17">
        <v>917</v>
      </c>
      <c r="D141" s="31">
        <v>0</v>
      </c>
      <c r="E141" s="37">
        <f>D141/C141*100</f>
        <v>0</v>
      </c>
    </row>
    <row r="142" spans="1:5" ht="126">
      <c r="A142" s="4" t="s">
        <v>349</v>
      </c>
      <c r="B142" s="5" t="s">
        <v>350</v>
      </c>
      <c r="C142" s="17">
        <v>4902</v>
      </c>
      <c r="D142" s="31">
        <v>1452.98</v>
      </c>
      <c r="E142" s="37">
        <f t="shared" ref="E142:E143" si="20">D142/C142*100</f>
        <v>29.640554875560998</v>
      </c>
    </row>
    <row r="143" spans="1:5" ht="110.25">
      <c r="A143" s="4" t="s">
        <v>351</v>
      </c>
      <c r="B143" s="5" t="s">
        <v>352</v>
      </c>
      <c r="C143" s="17">
        <v>41203</v>
      </c>
      <c r="D143" s="31">
        <v>24078.75</v>
      </c>
      <c r="E143" s="37">
        <f t="shared" si="20"/>
        <v>58.439312671407414</v>
      </c>
    </row>
    <row r="144" spans="1:5" ht="157.5">
      <c r="A144" s="4" t="s">
        <v>353</v>
      </c>
      <c r="B144" s="5" t="s">
        <v>354</v>
      </c>
      <c r="C144" s="17">
        <v>43000</v>
      </c>
      <c r="D144" s="31">
        <v>0</v>
      </c>
      <c r="E144" s="37">
        <f>D144/C144*100</f>
        <v>0</v>
      </c>
    </row>
    <row r="145" spans="1:5" ht="67.5" customHeight="1">
      <c r="A145" s="4" t="s">
        <v>485</v>
      </c>
      <c r="B145" s="5" t="s">
        <v>486</v>
      </c>
      <c r="C145" s="17">
        <v>0</v>
      </c>
      <c r="D145" s="31">
        <v>7788.59</v>
      </c>
      <c r="E145" s="37">
        <v>0</v>
      </c>
    </row>
    <row r="146" spans="1:5" ht="84.75" customHeight="1">
      <c r="A146" s="4" t="s">
        <v>487</v>
      </c>
      <c r="B146" s="5" t="s">
        <v>488</v>
      </c>
      <c r="C146" s="17">
        <v>0</v>
      </c>
      <c r="D146" s="31">
        <v>2599329.5699999998</v>
      </c>
      <c r="E146" s="37">
        <v>0</v>
      </c>
    </row>
    <row r="147" spans="1:5" ht="126">
      <c r="A147" s="4" t="s">
        <v>359</v>
      </c>
      <c r="B147" s="5" t="s">
        <v>182</v>
      </c>
      <c r="C147" s="17">
        <v>953000</v>
      </c>
      <c r="D147" s="31">
        <v>560000</v>
      </c>
      <c r="E147" s="37">
        <f t="shared" ref="E147:E220" si="21">D147/C147*100</f>
        <v>58.761804826862537</v>
      </c>
    </row>
    <row r="148" spans="1:5" ht="15.75">
      <c r="A148" s="2" t="s">
        <v>427</v>
      </c>
      <c r="B148" s="3" t="s">
        <v>428</v>
      </c>
      <c r="C148" s="16">
        <f t="shared" ref="C148:D150" si="22">C149</f>
        <v>0</v>
      </c>
      <c r="D148" s="16">
        <f t="shared" si="22"/>
        <v>35718.379999999997</v>
      </c>
      <c r="E148" s="36">
        <v>0</v>
      </c>
    </row>
    <row r="149" spans="1:5" ht="15.75">
      <c r="A149" s="6" t="s">
        <v>429</v>
      </c>
      <c r="B149" s="7" t="s">
        <v>430</v>
      </c>
      <c r="C149" s="18">
        <f t="shared" si="22"/>
        <v>0</v>
      </c>
      <c r="D149" s="18">
        <f t="shared" si="22"/>
        <v>35718.379999999997</v>
      </c>
      <c r="E149" s="36">
        <v>0</v>
      </c>
    </row>
    <row r="150" spans="1:5" ht="31.5">
      <c r="A150" s="6" t="s">
        <v>432</v>
      </c>
      <c r="B150" s="7" t="s">
        <v>431</v>
      </c>
      <c r="C150" s="18">
        <f t="shared" si="22"/>
        <v>0</v>
      </c>
      <c r="D150" s="18">
        <f>D151</f>
        <v>35718.379999999997</v>
      </c>
      <c r="E150" s="36">
        <v>0</v>
      </c>
    </row>
    <row r="151" spans="1:5" ht="15.75">
      <c r="A151" s="4" t="s">
        <v>433</v>
      </c>
      <c r="B151" s="5" t="s">
        <v>434</v>
      </c>
      <c r="C151" s="17">
        <v>0</v>
      </c>
      <c r="D151" s="31">
        <v>35718.379999999997</v>
      </c>
      <c r="E151" s="37">
        <v>0</v>
      </c>
    </row>
    <row r="152" spans="1:5" ht="15.75">
      <c r="A152" s="2" t="s">
        <v>35</v>
      </c>
      <c r="B152" s="3" t="s">
        <v>169</v>
      </c>
      <c r="C152" s="24">
        <f>C153</f>
        <v>1242692291.1600001</v>
      </c>
      <c r="D152" s="24">
        <f>D153+D251+D254</f>
        <v>962165116.34000003</v>
      </c>
      <c r="E152" s="36">
        <f t="shared" si="21"/>
        <v>77.425853784114167</v>
      </c>
    </row>
    <row r="153" spans="1:5" ht="47.25">
      <c r="A153" s="2" t="s">
        <v>36</v>
      </c>
      <c r="B153" s="3" t="s">
        <v>146</v>
      </c>
      <c r="C153" s="16">
        <f>C154+C168+C193+C236</f>
        <v>1242692291.1600001</v>
      </c>
      <c r="D153" s="16">
        <f>D154+D168+D193+D236</f>
        <v>962246192.10000002</v>
      </c>
      <c r="E153" s="36">
        <f>D153/C153*100</f>
        <v>77.432377986491275</v>
      </c>
    </row>
    <row r="154" spans="1:5" ht="31.5">
      <c r="A154" s="2" t="s">
        <v>84</v>
      </c>
      <c r="B154" s="3" t="s">
        <v>147</v>
      </c>
      <c r="C154" s="16">
        <f>C155+C165</f>
        <v>286749157</v>
      </c>
      <c r="D154" s="16">
        <f>D155+D165</f>
        <v>214689653</v>
      </c>
      <c r="E154" s="36">
        <f t="shared" si="21"/>
        <v>74.870194997643878</v>
      </c>
    </row>
    <row r="155" spans="1:5" ht="15.75">
      <c r="A155" s="6" t="s">
        <v>85</v>
      </c>
      <c r="B155" s="7" t="s">
        <v>37</v>
      </c>
      <c r="C155" s="18">
        <f>C156</f>
        <v>246152000</v>
      </c>
      <c r="D155" s="18">
        <f>D156</f>
        <v>184617000</v>
      </c>
      <c r="E155" s="36">
        <f t="shared" si="21"/>
        <v>75.001218759140698</v>
      </c>
    </row>
    <row r="156" spans="1:5" ht="47.25">
      <c r="A156" s="4" t="s">
        <v>86</v>
      </c>
      <c r="B156" s="5" t="s">
        <v>148</v>
      </c>
      <c r="C156" s="17">
        <v>246152000</v>
      </c>
      <c r="D156" s="31">
        <v>184617000</v>
      </c>
      <c r="E156" s="37">
        <f t="shared" si="21"/>
        <v>75.001218759140698</v>
      </c>
    </row>
    <row r="157" spans="1:5" ht="15.75" hidden="1">
      <c r="A157" s="6" t="s">
        <v>122</v>
      </c>
      <c r="B157" s="22" t="s">
        <v>72</v>
      </c>
      <c r="C157" s="18"/>
      <c r="D157" s="30"/>
      <c r="E157" s="36" t="e">
        <f t="shared" si="21"/>
        <v>#DIV/0!</v>
      </c>
    </row>
    <row r="158" spans="1:5" ht="15.75" hidden="1">
      <c r="A158" s="6" t="s">
        <v>124</v>
      </c>
      <c r="B158" s="7" t="s">
        <v>38</v>
      </c>
      <c r="C158" s="18"/>
      <c r="D158" s="30"/>
      <c r="E158" s="36" t="e">
        <f t="shared" si="21"/>
        <v>#DIV/0!</v>
      </c>
    </row>
    <row r="159" spans="1:5" ht="47.25" hidden="1">
      <c r="A159" s="4" t="s">
        <v>123</v>
      </c>
      <c r="B159" s="5" t="s">
        <v>39</v>
      </c>
      <c r="C159" s="17"/>
      <c r="D159" s="30"/>
      <c r="E159" s="36" t="e">
        <f t="shared" si="21"/>
        <v>#DIV/0!</v>
      </c>
    </row>
    <row r="160" spans="1:5" ht="15.75" hidden="1">
      <c r="A160" s="6" t="s">
        <v>209</v>
      </c>
      <c r="B160" s="7" t="s">
        <v>38</v>
      </c>
      <c r="C160" s="17">
        <f>SUM(C161:C164)</f>
        <v>59251130</v>
      </c>
      <c r="D160" s="30"/>
      <c r="E160" s="36">
        <f t="shared" si="21"/>
        <v>0</v>
      </c>
    </row>
    <row r="161" spans="1:5" ht="47.25" hidden="1">
      <c r="A161" s="4" t="s">
        <v>212</v>
      </c>
      <c r="B161" s="5" t="s">
        <v>39</v>
      </c>
      <c r="C161" s="17">
        <v>35372243</v>
      </c>
      <c r="D161" s="30"/>
      <c r="E161" s="36">
        <f t="shared" si="21"/>
        <v>0</v>
      </c>
    </row>
    <row r="162" spans="1:5" ht="47.25" hidden="1">
      <c r="A162" s="4" t="s">
        <v>210</v>
      </c>
      <c r="B162" s="5" t="s">
        <v>211</v>
      </c>
      <c r="C162" s="17">
        <v>20000000</v>
      </c>
      <c r="D162" s="30"/>
      <c r="E162" s="36">
        <f t="shared" si="21"/>
        <v>0</v>
      </c>
    </row>
    <row r="163" spans="1:5" ht="47.25" hidden="1">
      <c r="A163" s="4" t="s">
        <v>213</v>
      </c>
      <c r="B163" s="5" t="s">
        <v>214</v>
      </c>
      <c r="C163" s="17">
        <v>260000</v>
      </c>
      <c r="D163" s="30"/>
      <c r="E163" s="36">
        <f t="shared" si="21"/>
        <v>0</v>
      </c>
    </row>
    <row r="164" spans="1:5" ht="47.25" hidden="1">
      <c r="A164" s="4" t="s">
        <v>221</v>
      </c>
      <c r="B164" s="5" t="s">
        <v>222</v>
      </c>
      <c r="C164" s="17">
        <v>3618887</v>
      </c>
      <c r="D164" s="30"/>
      <c r="E164" s="36">
        <f t="shared" si="21"/>
        <v>0</v>
      </c>
    </row>
    <row r="165" spans="1:5" ht="31.5">
      <c r="A165" s="6" t="s">
        <v>124</v>
      </c>
      <c r="B165" s="7" t="s">
        <v>240</v>
      </c>
      <c r="C165" s="18">
        <f>C167+C166</f>
        <v>40597157</v>
      </c>
      <c r="D165" s="18">
        <f>D167+D166</f>
        <v>30072653</v>
      </c>
      <c r="E165" s="36">
        <f t="shared" si="21"/>
        <v>74.075761019423112</v>
      </c>
    </row>
    <row r="166" spans="1:5" ht="47.25">
      <c r="A166" s="4" t="s">
        <v>385</v>
      </c>
      <c r="B166" s="5" t="s">
        <v>386</v>
      </c>
      <c r="C166" s="17">
        <v>39454775</v>
      </c>
      <c r="D166" s="31">
        <v>29232653</v>
      </c>
      <c r="E166" s="37">
        <f t="shared" si="21"/>
        <v>74.091546587200156</v>
      </c>
    </row>
    <row r="167" spans="1:5" ht="47.25">
      <c r="A167" s="4" t="s">
        <v>241</v>
      </c>
      <c r="B167" s="5" t="s">
        <v>249</v>
      </c>
      <c r="C167" s="17">
        <v>1142382</v>
      </c>
      <c r="D167" s="31">
        <v>840000</v>
      </c>
      <c r="E167" s="37">
        <f t="shared" si="21"/>
        <v>73.530570334616613</v>
      </c>
    </row>
    <row r="168" spans="1:5" ht="31.5">
      <c r="A168" s="2" t="s">
        <v>116</v>
      </c>
      <c r="B168" s="3" t="s">
        <v>149</v>
      </c>
      <c r="C168" s="35">
        <f>C169+C178+C181+C172+C175</f>
        <v>94512271</v>
      </c>
      <c r="D168" s="35">
        <f>D169+D178+D181+D172+D175</f>
        <v>51332989.590000004</v>
      </c>
      <c r="E168" s="36">
        <f t="shared" si="21"/>
        <v>54.313571186962598</v>
      </c>
    </row>
    <row r="169" spans="1:5" ht="63">
      <c r="A169" s="7" t="s">
        <v>121</v>
      </c>
      <c r="B169" s="7" t="s">
        <v>40</v>
      </c>
      <c r="C169" s="18">
        <f>C170</f>
        <v>40874828</v>
      </c>
      <c r="D169" s="18">
        <f>D170</f>
        <v>18235293.43</v>
      </c>
      <c r="E169" s="36">
        <f t="shared" si="21"/>
        <v>44.612526393994855</v>
      </c>
    </row>
    <row r="170" spans="1:5" ht="63">
      <c r="A170" s="7" t="s">
        <v>120</v>
      </c>
      <c r="B170" s="7" t="s">
        <v>41</v>
      </c>
      <c r="C170" s="18">
        <f>C171</f>
        <v>40874828</v>
      </c>
      <c r="D170" s="18">
        <f>D171</f>
        <v>18235293.43</v>
      </c>
      <c r="E170" s="36">
        <f t="shared" si="21"/>
        <v>44.612526393994855</v>
      </c>
    </row>
    <row r="171" spans="1:5" ht="78.75">
      <c r="A171" s="5" t="s">
        <v>355</v>
      </c>
      <c r="B171" s="5" t="s">
        <v>41</v>
      </c>
      <c r="C171" s="17">
        <v>40874828</v>
      </c>
      <c r="D171" s="31">
        <v>18235293.43</v>
      </c>
      <c r="E171" s="37">
        <f t="shared" si="21"/>
        <v>44.612526393994855</v>
      </c>
    </row>
    <row r="172" spans="1:5" ht="15.75">
      <c r="A172" s="7" t="s">
        <v>379</v>
      </c>
      <c r="B172" s="7" t="s">
        <v>380</v>
      </c>
      <c r="C172" s="18">
        <f>C173</f>
        <v>3424658</v>
      </c>
      <c r="D172" s="18">
        <f>D173</f>
        <v>3424656.47</v>
      </c>
      <c r="E172" s="36">
        <f t="shared" si="21"/>
        <v>99.999955324006081</v>
      </c>
    </row>
    <row r="173" spans="1:5" ht="31.5">
      <c r="A173" s="7" t="s">
        <v>378</v>
      </c>
      <c r="B173" s="7" t="s">
        <v>381</v>
      </c>
      <c r="C173" s="18">
        <f>C174</f>
        <v>3424658</v>
      </c>
      <c r="D173" s="18">
        <f>D174</f>
        <v>3424656.47</v>
      </c>
      <c r="E173" s="36">
        <f t="shared" si="21"/>
        <v>99.999955324006081</v>
      </c>
    </row>
    <row r="174" spans="1:5" ht="31.5">
      <c r="A174" s="5" t="s">
        <v>382</v>
      </c>
      <c r="B174" s="5" t="s">
        <v>381</v>
      </c>
      <c r="C174" s="17">
        <v>3424658</v>
      </c>
      <c r="D174" s="31">
        <v>3424656.47</v>
      </c>
      <c r="E174" s="37">
        <f t="shared" si="21"/>
        <v>99.999955324006081</v>
      </c>
    </row>
    <row r="175" spans="1:5" ht="47.25" customHeight="1">
      <c r="A175" s="7" t="s">
        <v>465</v>
      </c>
      <c r="B175" s="7" t="s">
        <v>464</v>
      </c>
      <c r="C175" s="18">
        <f>C176</f>
        <v>1018346</v>
      </c>
      <c r="D175" s="30">
        <f>D176</f>
        <v>1018346</v>
      </c>
      <c r="E175" s="36">
        <f>D175/C175*100</f>
        <v>100</v>
      </c>
    </row>
    <row r="176" spans="1:5" ht="78.75">
      <c r="A176" s="7" t="s">
        <v>466</v>
      </c>
      <c r="B176" s="7" t="s">
        <v>467</v>
      </c>
      <c r="C176" s="18">
        <f>C177</f>
        <v>1018346</v>
      </c>
      <c r="D176" s="30">
        <f>D177</f>
        <v>1018346</v>
      </c>
      <c r="E176" s="36">
        <f t="shared" ref="E176:E177" si="23">D176/C176*100</f>
        <v>100</v>
      </c>
    </row>
    <row r="177" spans="1:5" ht="78.75">
      <c r="A177" s="5" t="s">
        <v>468</v>
      </c>
      <c r="B177" s="5" t="s">
        <v>467</v>
      </c>
      <c r="C177" s="17">
        <v>1018346</v>
      </c>
      <c r="D177" s="31">
        <v>1018346</v>
      </c>
      <c r="E177" s="36">
        <f t="shared" si="23"/>
        <v>100</v>
      </c>
    </row>
    <row r="178" spans="1:5" ht="31.5">
      <c r="A178" s="7" t="s">
        <v>195</v>
      </c>
      <c r="B178" s="7" t="s">
        <v>201</v>
      </c>
      <c r="C178" s="18">
        <f>C179</f>
        <v>30812</v>
      </c>
      <c r="D178" s="18">
        <f>D179</f>
        <v>30811.13</v>
      </c>
      <c r="E178" s="36">
        <f t="shared" si="21"/>
        <v>99.997176424769577</v>
      </c>
    </row>
    <row r="179" spans="1:5" ht="47.25">
      <c r="A179" s="7" t="s">
        <v>196</v>
      </c>
      <c r="B179" s="7" t="s">
        <v>202</v>
      </c>
      <c r="C179" s="18">
        <f>C180</f>
        <v>30812</v>
      </c>
      <c r="D179" s="18">
        <f>D180</f>
        <v>30811.13</v>
      </c>
      <c r="E179" s="36">
        <f t="shared" si="21"/>
        <v>99.997176424769577</v>
      </c>
    </row>
    <row r="180" spans="1:5" ht="47.25">
      <c r="A180" s="5" t="s">
        <v>197</v>
      </c>
      <c r="B180" s="5" t="s">
        <v>202</v>
      </c>
      <c r="C180" s="17">
        <v>30812</v>
      </c>
      <c r="D180" s="31">
        <v>30811.13</v>
      </c>
      <c r="E180" s="37">
        <f t="shared" si="21"/>
        <v>99.997176424769577</v>
      </c>
    </row>
    <row r="181" spans="1:5" ht="15.75">
      <c r="A181" s="7" t="s">
        <v>87</v>
      </c>
      <c r="B181" s="7" t="s">
        <v>42</v>
      </c>
      <c r="C181" s="18">
        <f>C182</f>
        <v>49163627</v>
      </c>
      <c r="D181" s="18">
        <f>D182</f>
        <v>28623882.560000002</v>
      </c>
      <c r="E181" s="36">
        <f t="shared" si="21"/>
        <v>58.22166570420039</v>
      </c>
    </row>
    <row r="182" spans="1:5" ht="15.75">
      <c r="A182" s="7" t="s">
        <v>88</v>
      </c>
      <c r="B182" s="7" t="s">
        <v>43</v>
      </c>
      <c r="C182" s="23">
        <f>SUM(C183:C192)</f>
        <v>49163627</v>
      </c>
      <c r="D182" s="23">
        <f>SUM(D183:D192)</f>
        <v>28623882.560000002</v>
      </c>
      <c r="E182" s="36">
        <f t="shared" si="21"/>
        <v>58.22166570420039</v>
      </c>
    </row>
    <row r="183" spans="1:5" ht="47.25">
      <c r="A183" s="5" t="s">
        <v>469</v>
      </c>
      <c r="B183" s="5" t="s">
        <v>470</v>
      </c>
      <c r="C183" s="38">
        <v>7713119</v>
      </c>
      <c r="D183" s="38">
        <v>2209833.56</v>
      </c>
      <c r="E183" s="36">
        <f t="shared" si="21"/>
        <v>28.650323688769745</v>
      </c>
    </row>
    <row r="184" spans="1:5" ht="47.25">
      <c r="A184" s="5" t="s">
        <v>239</v>
      </c>
      <c r="B184" s="5" t="s">
        <v>44</v>
      </c>
      <c r="C184" s="17">
        <v>659988</v>
      </c>
      <c r="D184" s="31">
        <v>659988</v>
      </c>
      <c r="E184" s="36">
        <f t="shared" si="21"/>
        <v>100</v>
      </c>
    </row>
    <row r="185" spans="1:5" ht="31.5">
      <c r="A185" s="5" t="s">
        <v>89</v>
      </c>
      <c r="B185" s="5" t="s">
        <v>45</v>
      </c>
      <c r="C185" s="17">
        <v>13082449</v>
      </c>
      <c r="D185" s="31">
        <v>8532444</v>
      </c>
      <c r="E185" s="37">
        <f t="shared" si="21"/>
        <v>65.220540894139916</v>
      </c>
    </row>
    <row r="186" spans="1:5" ht="31.5">
      <c r="A186" s="5" t="s">
        <v>363</v>
      </c>
      <c r="B186" s="5" t="s">
        <v>364</v>
      </c>
      <c r="C186" s="17">
        <v>3700000</v>
      </c>
      <c r="D186" s="31">
        <v>500000</v>
      </c>
      <c r="E186" s="37">
        <f t="shared" si="21"/>
        <v>13.513513513513514</v>
      </c>
    </row>
    <row r="187" spans="1:5" ht="47.25">
      <c r="A187" s="5" t="s">
        <v>471</v>
      </c>
      <c r="B187" s="5" t="s">
        <v>472</v>
      </c>
      <c r="C187" s="17">
        <v>1503063</v>
      </c>
      <c r="D187" s="31">
        <v>0</v>
      </c>
      <c r="E187" s="37">
        <f t="shared" si="21"/>
        <v>0</v>
      </c>
    </row>
    <row r="188" spans="1:5" ht="31.5">
      <c r="A188" s="5" t="s">
        <v>473</v>
      </c>
      <c r="B188" s="5" t="s">
        <v>474</v>
      </c>
      <c r="C188" s="17">
        <v>65177</v>
      </c>
      <c r="D188" s="31">
        <v>65177</v>
      </c>
      <c r="E188" s="37">
        <f t="shared" si="21"/>
        <v>100</v>
      </c>
    </row>
    <row r="189" spans="1:5" ht="31.5">
      <c r="A189" s="5" t="s">
        <v>475</v>
      </c>
      <c r="B189" s="5" t="s">
        <v>476</v>
      </c>
      <c r="C189" s="17">
        <v>2004591</v>
      </c>
      <c r="D189" s="31">
        <v>1503426</v>
      </c>
      <c r="E189" s="37">
        <f t="shared" si="21"/>
        <v>74.999139475334374</v>
      </c>
    </row>
    <row r="190" spans="1:5" ht="31.5">
      <c r="A190" s="5" t="s">
        <v>90</v>
      </c>
      <c r="B190" s="5" t="s">
        <v>46</v>
      </c>
      <c r="C190" s="17">
        <v>18560726</v>
      </c>
      <c r="D190" s="31">
        <v>13278500</v>
      </c>
      <c r="E190" s="37">
        <f t="shared" si="21"/>
        <v>71.540843822596173</v>
      </c>
    </row>
    <row r="191" spans="1:5" ht="31.5">
      <c r="A191" s="5" t="s">
        <v>250</v>
      </c>
      <c r="B191" s="5" t="s">
        <v>361</v>
      </c>
      <c r="C191" s="17">
        <v>333206</v>
      </c>
      <c r="D191" s="31">
        <v>333206</v>
      </c>
      <c r="E191" s="37">
        <f t="shared" si="21"/>
        <v>100</v>
      </c>
    </row>
    <row r="192" spans="1:5" ht="31.5">
      <c r="A192" s="5" t="s">
        <v>477</v>
      </c>
      <c r="B192" s="5" t="s">
        <v>478</v>
      </c>
      <c r="C192" s="17">
        <v>1541308</v>
      </c>
      <c r="D192" s="31">
        <v>1541308</v>
      </c>
      <c r="E192" s="37">
        <f t="shared" si="21"/>
        <v>100</v>
      </c>
    </row>
    <row r="193" spans="1:5" ht="31.5">
      <c r="A193" s="3" t="s">
        <v>91</v>
      </c>
      <c r="B193" s="3" t="s">
        <v>73</v>
      </c>
      <c r="C193" s="16">
        <f>C194+C215+C221+C224+C227+C230+C218+C233</f>
        <v>692044338</v>
      </c>
      <c r="D193" s="16">
        <f>D194+D215+D221+D224+D227+D230+D218+D233</f>
        <v>537013652.13</v>
      </c>
      <c r="E193" s="36">
        <f t="shared" si="21"/>
        <v>77.598157031666943</v>
      </c>
    </row>
    <row r="194" spans="1:5" ht="47.25">
      <c r="A194" s="7" t="s">
        <v>92</v>
      </c>
      <c r="B194" s="7" t="s">
        <v>150</v>
      </c>
      <c r="C194" s="18">
        <f>C195</f>
        <v>627032420</v>
      </c>
      <c r="D194" s="18">
        <f>D195</f>
        <v>492599921.63</v>
      </c>
      <c r="E194" s="36">
        <f t="shared" si="21"/>
        <v>78.56051870970245</v>
      </c>
    </row>
    <row r="195" spans="1:5" ht="47.25">
      <c r="A195" s="7" t="s">
        <v>93</v>
      </c>
      <c r="B195" s="7" t="s">
        <v>151</v>
      </c>
      <c r="C195" s="18">
        <f>SUM(C196:C214)</f>
        <v>627032420</v>
      </c>
      <c r="D195" s="18">
        <f>SUM(D196:D214)</f>
        <v>492599921.63</v>
      </c>
      <c r="E195" s="36">
        <f t="shared" si="21"/>
        <v>78.56051870970245</v>
      </c>
    </row>
    <row r="196" spans="1:5" ht="47.25">
      <c r="A196" s="5" t="s">
        <v>358</v>
      </c>
      <c r="B196" s="5" t="s">
        <v>246</v>
      </c>
      <c r="C196" s="17">
        <v>2146105</v>
      </c>
      <c r="D196" s="31">
        <v>1087578</v>
      </c>
      <c r="E196" s="37">
        <f t="shared" si="21"/>
        <v>50.676830816758731</v>
      </c>
    </row>
    <row r="197" spans="1:5" ht="31.5">
      <c r="A197" s="5" t="s">
        <v>94</v>
      </c>
      <c r="B197" s="5" t="s">
        <v>203</v>
      </c>
      <c r="C197" s="17">
        <v>208291</v>
      </c>
      <c r="D197" s="31">
        <v>208291</v>
      </c>
      <c r="E197" s="37">
        <f t="shared" si="21"/>
        <v>100</v>
      </c>
    </row>
    <row r="198" spans="1:5" ht="47.25">
      <c r="A198" s="5" t="s">
        <v>95</v>
      </c>
      <c r="B198" s="5" t="s">
        <v>362</v>
      </c>
      <c r="C198" s="17">
        <v>1779223</v>
      </c>
      <c r="D198" s="31">
        <v>1550000</v>
      </c>
      <c r="E198" s="37">
        <f t="shared" si="21"/>
        <v>87.116679584290452</v>
      </c>
    </row>
    <row r="199" spans="1:5" ht="31.5">
      <c r="A199" s="5" t="s">
        <v>96</v>
      </c>
      <c r="B199" s="5" t="s">
        <v>47</v>
      </c>
      <c r="C199" s="17">
        <v>30425</v>
      </c>
      <c r="D199" s="31">
        <v>22815</v>
      </c>
      <c r="E199" s="37">
        <f t="shared" si="21"/>
        <v>74.987674609695972</v>
      </c>
    </row>
    <row r="200" spans="1:5" ht="77.25" customHeight="1">
      <c r="A200" s="5" t="s">
        <v>97</v>
      </c>
      <c r="B200" s="5" t="s">
        <v>204</v>
      </c>
      <c r="C200" s="17">
        <v>3768040</v>
      </c>
      <c r="D200" s="31">
        <v>3768040</v>
      </c>
      <c r="E200" s="37">
        <f t="shared" si="21"/>
        <v>100</v>
      </c>
    </row>
    <row r="201" spans="1:5" ht="31.5">
      <c r="A201" s="5" t="s">
        <v>98</v>
      </c>
      <c r="B201" s="5" t="s">
        <v>48</v>
      </c>
      <c r="C201" s="17">
        <v>307618</v>
      </c>
      <c r="D201" s="31">
        <v>307618</v>
      </c>
      <c r="E201" s="37">
        <f t="shared" si="21"/>
        <v>100</v>
      </c>
    </row>
    <row r="202" spans="1:5" ht="63">
      <c r="A202" s="5" t="s">
        <v>99</v>
      </c>
      <c r="B202" s="5" t="s">
        <v>49</v>
      </c>
      <c r="C202" s="17">
        <v>5064745</v>
      </c>
      <c r="D202" s="31">
        <v>3221000</v>
      </c>
      <c r="E202" s="37">
        <f t="shared" si="21"/>
        <v>63.596489063121645</v>
      </c>
    </row>
    <row r="203" spans="1:5" ht="31.5">
      <c r="A203" s="5" t="s">
        <v>100</v>
      </c>
      <c r="B203" s="5" t="s">
        <v>50</v>
      </c>
      <c r="C203" s="17">
        <v>2744595</v>
      </c>
      <c r="D203" s="31">
        <v>1498180</v>
      </c>
      <c r="E203" s="37">
        <f t="shared" si="21"/>
        <v>54.586560130000962</v>
      </c>
    </row>
    <row r="204" spans="1:5" ht="15.75">
      <c r="A204" s="5" t="s">
        <v>235</v>
      </c>
      <c r="B204" s="5" t="s">
        <v>234</v>
      </c>
      <c r="C204" s="17">
        <v>450430853</v>
      </c>
      <c r="D204" s="31">
        <v>367011942</v>
      </c>
      <c r="E204" s="37">
        <f t="shared" si="21"/>
        <v>81.48019602911171</v>
      </c>
    </row>
    <row r="205" spans="1:5" ht="31.5">
      <c r="A205" s="5" t="s">
        <v>101</v>
      </c>
      <c r="B205" s="5" t="s">
        <v>51</v>
      </c>
      <c r="C205" s="17">
        <v>12304704</v>
      </c>
      <c r="D205" s="31">
        <v>7988527</v>
      </c>
      <c r="E205" s="37">
        <f t="shared" si="21"/>
        <v>64.922545068942739</v>
      </c>
    </row>
    <row r="206" spans="1:5" ht="47.25">
      <c r="A206" s="5" t="s">
        <v>102</v>
      </c>
      <c r="B206" s="5" t="s">
        <v>52</v>
      </c>
      <c r="C206" s="17">
        <v>23445297</v>
      </c>
      <c r="D206" s="31">
        <v>16461440</v>
      </c>
      <c r="E206" s="37">
        <f t="shared" si="21"/>
        <v>70.212119727039507</v>
      </c>
    </row>
    <row r="207" spans="1:5" ht="31.5">
      <c r="A207" s="5" t="s">
        <v>103</v>
      </c>
      <c r="B207" s="5" t="s">
        <v>53</v>
      </c>
      <c r="C207" s="17">
        <v>2674331</v>
      </c>
      <c r="D207" s="31">
        <v>2077769</v>
      </c>
      <c r="E207" s="37">
        <f t="shared" si="21"/>
        <v>77.693037997166385</v>
      </c>
    </row>
    <row r="208" spans="1:5" ht="31.5">
      <c r="A208" s="5" t="s">
        <v>230</v>
      </c>
      <c r="B208" s="5" t="s">
        <v>231</v>
      </c>
      <c r="C208" s="17">
        <v>10986</v>
      </c>
      <c r="D208" s="31">
        <v>0</v>
      </c>
      <c r="E208" s="37">
        <f t="shared" si="21"/>
        <v>0</v>
      </c>
    </row>
    <row r="209" spans="1:5" ht="47.25">
      <c r="A209" s="5" t="s">
        <v>435</v>
      </c>
      <c r="B209" s="5" t="s">
        <v>436</v>
      </c>
      <c r="C209" s="17">
        <v>0</v>
      </c>
      <c r="D209" s="31">
        <v>5639</v>
      </c>
      <c r="E209" s="37">
        <v>0</v>
      </c>
    </row>
    <row r="210" spans="1:5" ht="31.5">
      <c r="A210" s="5" t="s">
        <v>232</v>
      </c>
      <c r="B210" s="5" t="s">
        <v>233</v>
      </c>
      <c r="C210" s="17">
        <v>629110</v>
      </c>
      <c r="D210" s="31">
        <v>0</v>
      </c>
      <c r="E210" s="37">
        <f t="shared" si="21"/>
        <v>0</v>
      </c>
    </row>
    <row r="211" spans="1:5" ht="78.75">
      <c r="A211" s="5" t="s">
        <v>104</v>
      </c>
      <c r="B211" s="5" t="s">
        <v>54</v>
      </c>
      <c r="C211" s="17">
        <v>108438981</v>
      </c>
      <c r="D211" s="31">
        <v>79558000</v>
      </c>
      <c r="E211" s="37">
        <f t="shared" si="21"/>
        <v>73.366606054699091</v>
      </c>
    </row>
    <row r="212" spans="1:5" ht="31.5">
      <c r="A212" s="5" t="s">
        <v>105</v>
      </c>
      <c r="B212" s="5" t="s">
        <v>55</v>
      </c>
      <c r="C212" s="17">
        <v>6902000</v>
      </c>
      <c r="D212" s="31">
        <v>3312160</v>
      </c>
      <c r="E212" s="37">
        <f t="shared" si="21"/>
        <v>47.988409156766153</v>
      </c>
    </row>
    <row r="213" spans="1:5" ht="31.5">
      <c r="A213" s="4" t="s">
        <v>106</v>
      </c>
      <c r="B213" s="5" t="s">
        <v>56</v>
      </c>
      <c r="C213" s="17">
        <v>6011242</v>
      </c>
      <c r="D213" s="31">
        <v>4429021</v>
      </c>
      <c r="E213" s="37">
        <f t="shared" si="21"/>
        <v>73.678966842459516</v>
      </c>
    </row>
    <row r="214" spans="1:5" ht="47.25">
      <c r="A214" s="4" t="s">
        <v>167</v>
      </c>
      <c r="B214" s="5" t="s">
        <v>236</v>
      </c>
      <c r="C214" s="17">
        <v>135874</v>
      </c>
      <c r="D214" s="31">
        <v>91901.63</v>
      </c>
      <c r="E214" s="37">
        <f t="shared" si="21"/>
        <v>67.637391995525263</v>
      </c>
    </row>
    <row r="215" spans="1:5" ht="63">
      <c r="A215" s="6" t="s">
        <v>107</v>
      </c>
      <c r="B215" s="7" t="s">
        <v>57</v>
      </c>
      <c r="C215" s="18">
        <f>C216</f>
        <v>1830</v>
      </c>
      <c r="D215" s="18">
        <f>D216</f>
        <v>0</v>
      </c>
      <c r="E215" s="36">
        <f t="shared" si="21"/>
        <v>0</v>
      </c>
    </row>
    <row r="216" spans="1:5" ht="63">
      <c r="A216" s="6" t="s">
        <v>108</v>
      </c>
      <c r="B216" s="7" t="s">
        <v>152</v>
      </c>
      <c r="C216" s="18">
        <f>C217</f>
        <v>1830</v>
      </c>
      <c r="D216" s="18">
        <f>D217</f>
        <v>0</v>
      </c>
      <c r="E216" s="36">
        <f t="shared" si="21"/>
        <v>0</v>
      </c>
    </row>
    <row r="217" spans="1:5" ht="63">
      <c r="A217" s="4" t="s">
        <v>109</v>
      </c>
      <c r="B217" s="5" t="s">
        <v>152</v>
      </c>
      <c r="C217" s="17">
        <v>1830</v>
      </c>
      <c r="D217" s="31">
        <v>0</v>
      </c>
      <c r="E217" s="37">
        <f t="shared" si="21"/>
        <v>0</v>
      </c>
    </row>
    <row r="218" spans="1:5" ht="47.25">
      <c r="A218" s="6" t="s">
        <v>365</v>
      </c>
      <c r="B218" s="7" t="s">
        <v>366</v>
      </c>
      <c r="C218" s="18">
        <f>C219</f>
        <v>11225610</v>
      </c>
      <c r="D218" s="18">
        <f>D219</f>
        <v>7952521.1699999999</v>
      </c>
      <c r="E218" s="36">
        <f t="shared" si="21"/>
        <v>70.842663962136569</v>
      </c>
    </row>
    <row r="219" spans="1:5" ht="63">
      <c r="A219" s="6" t="s">
        <v>367</v>
      </c>
      <c r="B219" s="7" t="s">
        <v>368</v>
      </c>
      <c r="C219" s="18">
        <f>C220</f>
        <v>11225610</v>
      </c>
      <c r="D219" s="18">
        <f>D220</f>
        <v>7952521.1699999999</v>
      </c>
      <c r="E219" s="36">
        <f t="shared" ref="E219" si="24">D219/C219*100</f>
        <v>70.842663962136569</v>
      </c>
    </row>
    <row r="220" spans="1:5" ht="47.25">
      <c r="A220" s="4" t="s">
        <v>369</v>
      </c>
      <c r="B220" s="25" t="s">
        <v>370</v>
      </c>
      <c r="C220" s="17">
        <v>11225610</v>
      </c>
      <c r="D220" s="31">
        <v>7952521.1699999999</v>
      </c>
      <c r="E220" s="37">
        <f t="shared" si="21"/>
        <v>70.842663962136569</v>
      </c>
    </row>
    <row r="221" spans="1:5" ht="78.75">
      <c r="A221" s="6" t="s">
        <v>252</v>
      </c>
      <c r="B221" s="7" t="s">
        <v>253</v>
      </c>
      <c r="C221" s="18">
        <f>C222</f>
        <v>1969057</v>
      </c>
      <c r="D221" s="18">
        <f>D222</f>
        <v>1476799</v>
      </c>
      <c r="E221" s="36">
        <f t="shared" ref="E221:E261" si="25">D221/C221*100</f>
        <v>75.000317410821523</v>
      </c>
    </row>
    <row r="222" spans="1:5" ht="94.5">
      <c r="A222" s="6" t="s">
        <v>254</v>
      </c>
      <c r="B222" s="7" t="s">
        <v>255</v>
      </c>
      <c r="C222" s="18">
        <f>C223</f>
        <v>1969057</v>
      </c>
      <c r="D222" s="18">
        <f>D223</f>
        <v>1476799</v>
      </c>
      <c r="E222" s="36">
        <f t="shared" si="25"/>
        <v>75.000317410821523</v>
      </c>
    </row>
    <row r="223" spans="1:5" ht="94.5">
      <c r="A223" s="4" t="s">
        <v>256</v>
      </c>
      <c r="B223" s="5" t="s">
        <v>255</v>
      </c>
      <c r="C223" s="17">
        <v>1969057</v>
      </c>
      <c r="D223" s="31">
        <v>1476799</v>
      </c>
      <c r="E223" s="37">
        <f t="shared" si="25"/>
        <v>75.000317410821523</v>
      </c>
    </row>
    <row r="224" spans="1:5" ht="141.75">
      <c r="A224" s="6" t="s">
        <v>187</v>
      </c>
      <c r="B224" s="7" t="s">
        <v>248</v>
      </c>
      <c r="C224" s="18">
        <f>C225</f>
        <v>25946315</v>
      </c>
      <c r="D224" s="18">
        <f>D225</f>
        <v>18152400</v>
      </c>
      <c r="E224" s="36">
        <f t="shared" si="25"/>
        <v>69.961379872247747</v>
      </c>
    </row>
    <row r="225" spans="1:5" ht="126">
      <c r="A225" s="6" t="s">
        <v>186</v>
      </c>
      <c r="B225" s="7" t="s">
        <v>247</v>
      </c>
      <c r="C225" s="18">
        <f>C226</f>
        <v>25946315</v>
      </c>
      <c r="D225" s="18">
        <f>D226</f>
        <v>18152400</v>
      </c>
      <c r="E225" s="36">
        <f t="shared" si="25"/>
        <v>69.961379872247747</v>
      </c>
    </row>
    <row r="226" spans="1:5" ht="126">
      <c r="A226" s="4" t="s">
        <v>188</v>
      </c>
      <c r="B226" s="5" t="s">
        <v>247</v>
      </c>
      <c r="C226" s="17">
        <v>25946315</v>
      </c>
      <c r="D226" s="31">
        <v>18152400</v>
      </c>
      <c r="E226" s="37">
        <f t="shared" si="25"/>
        <v>69.961379872247747</v>
      </c>
    </row>
    <row r="227" spans="1:5" ht="63">
      <c r="A227" s="6" t="s">
        <v>356</v>
      </c>
      <c r="B227" s="7" t="s">
        <v>168</v>
      </c>
      <c r="C227" s="18">
        <f>C229</f>
        <v>13910320</v>
      </c>
      <c r="D227" s="18">
        <f>D229</f>
        <v>8927200</v>
      </c>
      <c r="E227" s="36">
        <f t="shared" si="25"/>
        <v>64.176812611068613</v>
      </c>
    </row>
    <row r="228" spans="1:5" ht="63">
      <c r="A228" s="6" t="s">
        <v>357</v>
      </c>
      <c r="B228" s="7" t="s">
        <v>166</v>
      </c>
      <c r="C228" s="18">
        <f>C229</f>
        <v>13910320</v>
      </c>
      <c r="D228" s="18">
        <f>D229</f>
        <v>8927200</v>
      </c>
      <c r="E228" s="36">
        <f t="shared" si="25"/>
        <v>64.176812611068613</v>
      </c>
    </row>
    <row r="229" spans="1:5" ht="63">
      <c r="A229" s="4" t="s">
        <v>165</v>
      </c>
      <c r="B229" s="5" t="s">
        <v>166</v>
      </c>
      <c r="C229" s="17">
        <v>13910320</v>
      </c>
      <c r="D229" s="31">
        <v>8927200</v>
      </c>
      <c r="E229" s="36">
        <f t="shared" si="25"/>
        <v>64.176812611068613</v>
      </c>
    </row>
    <row r="230" spans="1:5" ht="72" customHeight="1">
      <c r="A230" s="6" t="s">
        <v>191</v>
      </c>
      <c r="B230" s="7" t="s">
        <v>205</v>
      </c>
      <c r="C230" s="18">
        <f>C231</f>
        <v>10451869</v>
      </c>
      <c r="D230" s="18">
        <f>D231</f>
        <v>6818475.5300000003</v>
      </c>
      <c r="E230" s="36">
        <f t="shared" si="25"/>
        <v>65.236901935912144</v>
      </c>
    </row>
    <row r="231" spans="1:5" ht="47.25">
      <c r="A231" s="6" t="s">
        <v>189</v>
      </c>
      <c r="B231" s="7" t="s">
        <v>194</v>
      </c>
      <c r="C231" s="18">
        <f>C232</f>
        <v>10451869</v>
      </c>
      <c r="D231" s="18">
        <f>D232</f>
        <v>6818475.5300000003</v>
      </c>
      <c r="E231" s="36">
        <f t="shared" si="25"/>
        <v>65.236901935912144</v>
      </c>
    </row>
    <row r="232" spans="1:5" ht="47.25">
      <c r="A232" s="4" t="s">
        <v>190</v>
      </c>
      <c r="B232" s="5" t="s">
        <v>194</v>
      </c>
      <c r="C232" s="17">
        <v>10451869</v>
      </c>
      <c r="D232" s="31">
        <v>6818475.5300000003</v>
      </c>
      <c r="E232" s="37">
        <f t="shared" si="25"/>
        <v>65.236901935912144</v>
      </c>
    </row>
    <row r="233" spans="1:5" ht="47.25">
      <c r="A233" s="6" t="s">
        <v>371</v>
      </c>
      <c r="B233" s="7" t="s">
        <v>372</v>
      </c>
      <c r="C233" s="18">
        <f>C234</f>
        <v>1506917</v>
      </c>
      <c r="D233" s="18">
        <f>D234</f>
        <v>1086334.8</v>
      </c>
      <c r="E233" s="36">
        <f t="shared" si="25"/>
        <v>72.089889489600296</v>
      </c>
    </row>
    <row r="234" spans="1:5" ht="47.25">
      <c r="A234" s="6" t="s">
        <v>373</v>
      </c>
      <c r="B234" s="7" t="s">
        <v>374</v>
      </c>
      <c r="C234" s="18">
        <f>C235</f>
        <v>1506917</v>
      </c>
      <c r="D234" s="18">
        <f>D235</f>
        <v>1086334.8</v>
      </c>
      <c r="E234" s="36">
        <f t="shared" si="25"/>
        <v>72.089889489600296</v>
      </c>
    </row>
    <row r="235" spans="1:5" ht="47.25">
      <c r="A235" s="4" t="s">
        <v>375</v>
      </c>
      <c r="B235" s="5" t="s">
        <v>374</v>
      </c>
      <c r="C235" s="17">
        <v>1506917</v>
      </c>
      <c r="D235" s="31">
        <v>1086334.8</v>
      </c>
      <c r="E235" s="36">
        <f t="shared" si="25"/>
        <v>72.089889489600296</v>
      </c>
    </row>
    <row r="236" spans="1:5" ht="15.75">
      <c r="A236" s="2" t="s">
        <v>110</v>
      </c>
      <c r="B236" s="3" t="s">
        <v>58</v>
      </c>
      <c r="C236" s="16">
        <f>C237+C245+C242</f>
        <v>169386525.16</v>
      </c>
      <c r="D236" s="16">
        <f>D237+D245+D242</f>
        <v>159209897.38</v>
      </c>
      <c r="E236" s="36">
        <f t="shared" si="25"/>
        <v>93.992067686383379</v>
      </c>
    </row>
    <row r="237" spans="1:5" ht="63">
      <c r="A237" s="6" t="s">
        <v>111</v>
      </c>
      <c r="B237" s="7" t="s">
        <v>59</v>
      </c>
      <c r="C237" s="18">
        <f>C238</f>
        <v>158728158.49000001</v>
      </c>
      <c r="D237" s="18">
        <f>D238</f>
        <v>149568163.94</v>
      </c>
      <c r="E237" s="36">
        <f t="shared" si="25"/>
        <v>94.229130711815628</v>
      </c>
    </row>
    <row r="238" spans="1:5" ht="70.5" customHeight="1">
      <c r="A238" s="6" t="s">
        <v>112</v>
      </c>
      <c r="B238" s="7" t="s">
        <v>60</v>
      </c>
      <c r="C238" s="18">
        <f>SUM(C239:C241)</f>
        <v>158728158.49000001</v>
      </c>
      <c r="D238" s="18">
        <f>SUM(D239:D241)</f>
        <v>149568163.94</v>
      </c>
      <c r="E238" s="36">
        <f t="shared" si="25"/>
        <v>94.229130711815628</v>
      </c>
    </row>
    <row r="239" spans="1:5" ht="76.5" customHeight="1">
      <c r="A239" s="4" t="s">
        <v>113</v>
      </c>
      <c r="B239" s="5" t="s">
        <v>60</v>
      </c>
      <c r="C239" s="17">
        <v>80621754.099999994</v>
      </c>
      <c r="D239" s="31">
        <v>71739071.049999997</v>
      </c>
      <c r="E239" s="37">
        <f t="shared" si="25"/>
        <v>88.982275132612131</v>
      </c>
    </row>
    <row r="240" spans="1:5" ht="84" customHeight="1">
      <c r="A240" s="4" t="s">
        <v>114</v>
      </c>
      <c r="B240" s="5" t="s">
        <v>60</v>
      </c>
      <c r="C240" s="17">
        <v>721087</v>
      </c>
      <c r="D240" s="31">
        <v>511775.5</v>
      </c>
      <c r="E240" s="37">
        <f t="shared" si="25"/>
        <v>70.972781370347832</v>
      </c>
    </row>
    <row r="241" spans="1:5" ht="85.5" customHeight="1">
      <c r="A241" s="4" t="s">
        <v>115</v>
      </c>
      <c r="B241" s="5" t="s">
        <v>60</v>
      </c>
      <c r="C241" s="17">
        <v>77385317.390000001</v>
      </c>
      <c r="D241" s="31">
        <v>77317317.390000001</v>
      </c>
      <c r="E241" s="37">
        <f t="shared" si="25"/>
        <v>99.912128033723377</v>
      </c>
    </row>
    <row r="242" spans="1:5" ht="47.25" customHeight="1">
      <c r="A242" s="6" t="s">
        <v>437</v>
      </c>
      <c r="B242" s="7" t="s">
        <v>438</v>
      </c>
      <c r="C242" s="18">
        <f>C243</f>
        <v>104166.67</v>
      </c>
      <c r="D242" s="18">
        <f>D243</f>
        <v>104166.67</v>
      </c>
      <c r="E242" s="36">
        <v>0</v>
      </c>
    </row>
    <row r="243" spans="1:5" ht="57.75" customHeight="1">
      <c r="A243" s="6" t="s">
        <v>439</v>
      </c>
      <c r="B243" s="7" t="s">
        <v>440</v>
      </c>
      <c r="C243" s="18">
        <f>C244</f>
        <v>104166.67</v>
      </c>
      <c r="D243" s="18">
        <f>D244</f>
        <v>104166.67</v>
      </c>
      <c r="E243" s="36">
        <v>0</v>
      </c>
    </row>
    <row r="244" spans="1:5" ht="56.25" customHeight="1">
      <c r="A244" s="4" t="s">
        <v>441</v>
      </c>
      <c r="B244" s="5" t="s">
        <v>440</v>
      </c>
      <c r="C244" s="17">
        <v>104166.67</v>
      </c>
      <c r="D244" s="31">
        <v>104166.67</v>
      </c>
      <c r="E244" s="37">
        <v>0</v>
      </c>
    </row>
    <row r="245" spans="1:5" ht="30.75" customHeight="1">
      <c r="A245" s="6" t="s">
        <v>192</v>
      </c>
      <c r="B245" s="7" t="s">
        <v>206</v>
      </c>
      <c r="C245" s="18">
        <f>C246</f>
        <v>10554200</v>
      </c>
      <c r="D245" s="18">
        <f>D246</f>
        <v>9537566.7699999996</v>
      </c>
      <c r="E245" s="36">
        <f t="shared" si="25"/>
        <v>90.367500805366589</v>
      </c>
    </row>
    <row r="246" spans="1:5" ht="42" customHeight="1">
      <c r="A246" s="6" t="s">
        <v>193</v>
      </c>
      <c r="B246" s="7" t="s">
        <v>207</v>
      </c>
      <c r="C246" s="18">
        <f>SUM(C247:C250)</f>
        <v>10554200</v>
      </c>
      <c r="D246" s="18">
        <f>SUM(D247:D250)</f>
        <v>9537566.7699999996</v>
      </c>
      <c r="E246" s="36">
        <f t="shared" si="25"/>
        <v>90.367500805366589</v>
      </c>
    </row>
    <row r="247" spans="1:5" ht="42" customHeight="1">
      <c r="A247" s="4" t="s">
        <v>376</v>
      </c>
      <c r="B247" s="5" t="s">
        <v>377</v>
      </c>
      <c r="C247" s="17">
        <v>9223000</v>
      </c>
      <c r="D247" s="31">
        <v>9221966.7699999996</v>
      </c>
      <c r="E247" s="37">
        <f t="shared" si="25"/>
        <v>99.988797246015395</v>
      </c>
    </row>
    <row r="248" spans="1:5" ht="42" customHeight="1">
      <c r="A248" s="4" t="s">
        <v>383</v>
      </c>
      <c r="B248" s="5" t="s">
        <v>384</v>
      </c>
      <c r="C248" s="17">
        <v>1000000</v>
      </c>
      <c r="D248" s="31">
        <v>0</v>
      </c>
      <c r="E248" s="37">
        <f t="shared" si="25"/>
        <v>0</v>
      </c>
    </row>
    <row r="249" spans="1:5" ht="67.5" customHeight="1">
      <c r="A249" s="4" t="s">
        <v>215</v>
      </c>
      <c r="B249" s="5" t="s">
        <v>216</v>
      </c>
      <c r="C249" s="17">
        <v>300000</v>
      </c>
      <c r="D249" s="31">
        <v>300000</v>
      </c>
      <c r="E249" s="37">
        <f t="shared" si="25"/>
        <v>100</v>
      </c>
    </row>
    <row r="250" spans="1:5" ht="67.5" customHeight="1">
      <c r="A250" s="4" t="s">
        <v>479</v>
      </c>
      <c r="B250" s="5" t="s">
        <v>480</v>
      </c>
      <c r="C250" s="17">
        <v>31200</v>
      </c>
      <c r="D250" s="31">
        <v>15600</v>
      </c>
      <c r="E250" s="37">
        <f t="shared" si="25"/>
        <v>50</v>
      </c>
    </row>
    <row r="251" spans="1:5" ht="91.5" customHeight="1">
      <c r="A251" s="2" t="s">
        <v>443</v>
      </c>
      <c r="B251" s="3" t="s">
        <v>442</v>
      </c>
      <c r="C251" s="16">
        <f>C252</f>
        <v>0</v>
      </c>
      <c r="D251" s="16">
        <f>D252</f>
        <v>1904735.58</v>
      </c>
      <c r="E251" s="36">
        <v>0</v>
      </c>
    </row>
    <row r="252" spans="1:5" ht="48.75" customHeight="1">
      <c r="A252" s="6" t="s">
        <v>445</v>
      </c>
      <c r="B252" s="7" t="s">
        <v>444</v>
      </c>
      <c r="C252" s="18">
        <f>C253</f>
        <v>0</v>
      </c>
      <c r="D252" s="30">
        <f>D253</f>
        <v>1904735.58</v>
      </c>
      <c r="E252" s="36">
        <v>0</v>
      </c>
    </row>
    <row r="253" spans="1:5" ht="67.5" customHeight="1">
      <c r="A253" s="4" t="s">
        <v>446</v>
      </c>
      <c r="B253" s="5" t="s">
        <v>444</v>
      </c>
      <c r="C253" s="17">
        <v>0</v>
      </c>
      <c r="D253" s="31">
        <v>1904735.58</v>
      </c>
      <c r="E253" s="37">
        <v>0</v>
      </c>
    </row>
    <row r="254" spans="1:5" ht="69" customHeight="1">
      <c r="A254" s="2" t="s">
        <v>447</v>
      </c>
      <c r="B254" s="3" t="s">
        <v>448</v>
      </c>
      <c r="C254" s="16">
        <f>C255+C257</f>
        <v>0</v>
      </c>
      <c r="D254" s="16">
        <f>D255+D257</f>
        <v>-1985811.34</v>
      </c>
      <c r="E254" s="36">
        <v>0</v>
      </c>
    </row>
    <row r="255" spans="1:5" ht="67.5" customHeight="1">
      <c r="A255" s="6" t="s">
        <v>450</v>
      </c>
      <c r="B255" s="7" t="s">
        <v>449</v>
      </c>
      <c r="C255" s="18">
        <f>C256</f>
        <v>0</v>
      </c>
      <c r="D255" s="30">
        <f>D256</f>
        <v>-271415.49</v>
      </c>
      <c r="E255" s="36">
        <v>0</v>
      </c>
    </row>
    <row r="256" spans="1:5" ht="67.5" customHeight="1">
      <c r="A256" s="4" t="s">
        <v>451</v>
      </c>
      <c r="B256" s="5" t="s">
        <v>449</v>
      </c>
      <c r="C256" s="17">
        <v>0</v>
      </c>
      <c r="D256" s="31">
        <v>-271415.49</v>
      </c>
      <c r="E256" s="37">
        <v>0</v>
      </c>
    </row>
    <row r="257" spans="1:5" ht="67.5" customHeight="1">
      <c r="A257" s="6" t="s">
        <v>452</v>
      </c>
      <c r="B257" s="7" t="s">
        <v>455</v>
      </c>
      <c r="C257" s="18">
        <f>C258+C259+C260</f>
        <v>0</v>
      </c>
      <c r="D257" s="18">
        <f>D258+D259+D260</f>
        <v>-1714395.85</v>
      </c>
      <c r="E257" s="36">
        <v>0</v>
      </c>
    </row>
    <row r="258" spans="1:5" ht="67.5" customHeight="1">
      <c r="A258" s="4" t="s">
        <v>453</v>
      </c>
      <c r="B258" s="5" t="s">
        <v>454</v>
      </c>
      <c r="C258" s="17">
        <v>0</v>
      </c>
      <c r="D258" s="31">
        <v>-1659110.12</v>
      </c>
      <c r="E258" s="37">
        <v>0</v>
      </c>
    </row>
    <row r="259" spans="1:5" ht="67.5" customHeight="1">
      <c r="A259" s="4" t="s">
        <v>456</v>
      </c>
      <c r="B259" s="5" t="s">
        <v>454</v>
      </c>
      <c r="C259" s="17">
        <v>0</v>
      </c>
      <c r="D259" s="31">
        <v>-35899</v>
      </c>
      <c r="E259" s="37">
        <v>0</v>
      </c>
    </row>
    <row r="260" spans="1:5" ht="67.5" customHeight="1">
      <c r="A260" s="4" t="s">
        <v>457</v>
      </c>
      <c r="B260" s="5" t="s">
        <v>455</v>
      </c>
      <c r="C260" s="17">
        <v>0</v>
      </c>
      <c r="D260" s="31">
        <v>-19386.73</v>
      </c>
      <c r="E260" s="37">
        <v>0</v>
      </c>
    </row>
    <row r="261" spans="1:5" ht="15.75">
      <c r="A261" s="20"/>
      <c r="B261" s="2" t="s">
        <v>61</v>
      </c>
      <c r="C261" s="16">
        <f>C10+C152</f>
        <v>1409437320.1600001</v>
      </c>
      <c r="D261" s="16">
        <f>D10+D152</f>
        <v>1103127909.22</v>
      </c>
      <c r="E261" s="36">
        <f t="shared" si="25"/>
        <v>78.267255552362727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6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 год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Пользователь Windows</cp:lastModifiedBy>
  <cp:lastPrinted>2024-10-01T11:35:37Z</cp:lastPrinted>
  <dcterms:created xsi:type="dcterms:W3CDTF">2018-05-24T06:09:51Z</dcterms:created>
  <dcterms:modified xsi:type="dcterms:W3CDTF">2024-10-21T06:24:17Z</dcterms:modified>
</cp:coreProperties>
</file>