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3" sheetId="2" r:id="rId1"/>
  </sheets>
  <definedNames>
    <definedName name="_GoBack" localSheetId="0">'Приложение 3'!#REF!</definedName>
    <definedName name="OLE_LINK1" localSheetId="0">'Приложение 3'!#REF!</definedName>
    <definedName name="_xlnm.Print_Titles" localSheetId="0">'Приложение 3'!$10:$10</definedName>
    <definedName name="_xlnm.Print_Area" localSheetId="0">'Приложение 3'!$G$1:$M$531</definedName>
  </definedNames>
  <calcPr calcId="125725"/>
</workbook>
</file>

<file path=xl/calcChain.xml><?xml version="1.0" encoding="utf-8"?>
<calcChain xmlns="http://schemas.openxmlformats.org/spreadsheetml/2006/main">
  <c r="L521" i="2"/>
  <c r="K521"/>
  <c r="L526"/>
  <c r="K526"/>
  <c r="M528"/>
  <c r="M527"/>
  <c r="M514"/>
  <c r="L513"/>
  <c r="M513" s="1"/>
  <c r="K513"/>
  <c r="M510"/>
  <c r="M509"/>
  <c r="L508"/>
  <c r="M508" s="1"/>
  <c r="K508"/>
  <c r="K507"/>
  <c r="M506"/>
  <c r="L505"/>
  <c r="M505" s="1"/>
  <c r="K505"/>
  <c r="K504"/>
  <c r="M502"/>
  <c r="L501"/>
  <c r="M501" s="1"/>
  <c r="K501"/>
  <c r="M500"/>
  <c r="L499"/>
  <c r="M499" s="1"/>
  <c r="K499"/>
  <c r="M498"/>
  <c r="L497"/>
  <c r="M497" s="1"/>
  <c r="K497"/>
  <c r="K496"/>
  <c r="M495"/>
  <c r="L494"/>
  <c r="K494"/>
  <c r="M494" s="1"/>
  <c r="M490"/>
  <c r="M489"/>
  <c r="L488"/>
  <c r="K488"/>
  <c r="M488" s="1"/>
  <c r="M484"/>
  <c r="L483"/>
  <c r="M483" s="1"/>
  <c r="K483"/>
  <c r="K482"/>
  <c r="M481"/>
  <c r="L480"/>
  <c r="K480"/>
  <c r="K479" s="1"/>
  <c r="M479" s="1"/>
  <c r="L479"/>
  <c r="M478"/>
  <c r="M477"/>
  <c r="L477"/>
  <c r="K477"/>
  <c r="M476"/>
  <c r="M475"/>
  <c r="L475"/>
  <c r="K475"/>
  <c r="M474"/>
  <c r="L474"/>
  <c r="K474"/>
  <c r="M473"/>
  <c r="M472"/>
  <c r="L472"/>
  <c r="K472"/>
  <c r="M471"/>
  <c r="M470"/>
  <c r="L470"/>
  <c r="K470"/>
  <c r="M469"/>
  <c r="L469"/>
  <c r="K469"/>
  <c r="M468"/>
  <c r="L467"/>
  <c r="M467" s="1"/>
  <c r="K467"/>
  <c r="M466"/>
  <c r="L465"/>
  <c r="M465" s="1"/>
  <c r="K465"/>
  <c r="M464"/>
  <c r="L463"/>
  <c r="M463" s="1"/>
  <c r="K463"/>
  <c r="M462"/>
  <c r="L461"/>
  <c r="M461" s="1"/>
  <c r="K461"/>
  <c r="M460"/>
  <c r="L459"/>
  <c r="M459" s="1"/>
  <c r="K459"/>
  <c r="M458"/>
  <c r="L457"/>
  <c r="M457" s="1"/>
  <c r="K457"/>
  <c r="M456"/>
  <c r="L455"/>
  <c r="M455" s="1"/>
  <c r="K455"/>
  <c r="M454"/>
  <c r="M453"/>
  <c r="M452"/>
  <c r="M451"/>
  <c r="L451"/>
  <c r="K451"/>
  <c r="M450"/>
  <c r="M449"/>
  <c r="L449"/>
  <c r="K449"/>
  <c r="M446"/>
  <c r="L445"/>
  <c r="M445" s="1"/>
  <c r="K445"/>
  <c r="K444"/>
  <c r="M443"/>
  <c r="L442"/>
  <c r="K442"/>
  <c r="K441" s="1"/>
  <c r="L441"/>
  <c r="L394"/>
  <c r="K394"/>
  <c r="M398"/>
  <c r="L397"/>
  <c r="M397" s="1"/>
  <c r="K397"/>
  <c r="M396"/>
  <c r="L395"/>
  <c r="M395" s="1"/>
  <c r="K395"/>
  <c r="M389"/>
  <c r="L388"/>
  <c r="M388" s="1"/>
  <c r="K388"/>
  <c r="M387"/>
  <c r="L386"/>
  <c r="M386" s="1"/>
  <c r="K386"/>
  <c r="K385"/>
  <c r="M384"/>
  <c r="L383"/>
  <c r="K383"/>
  <c r="M383" s="1"/>
  <c r="M382"/>
  <c r="L381"/>
  <c r="K381"/>
  <c r="M381" s="1"/>
  <c r="M380"/>
  <c r="M379"/>
  <c r="L378"/>
  <c r="M378" s="1"/>
  <c r="K378"/>
  <c r="K377"/>
  <c r="K390"/>
  <c r="K391"/>
  <c r="M376"/>
  <c r="L375"/>
  <c r="K375"/>
  <c r="M375" s="1"/>
  <c r="M374"/>
  <c r="L373"/>
  <c r="K373"/>
  <c r="K372" s="1"/>
  <c r="M372" s="1"/>
  <c r="L372"/>
  <c r="M371"/>
  <c r="M370"/>
  <c r="M369"/>
  <c r="L368"/>
  <c r="M368" s="1"/>
  <c r="K368"/>
  <c r="M367"/>
  <c r="M366"/>
  <c r="L365"/>
  <c r="M365" s="1"/>
  <c r="K365"/>
  <c r="K364"/>
  <c r="L354"/>
  <c r="K354"/>
  <c r="K355"/>
  <c r="M360"/>
  <c r="L359"/>
  <c r="M359" s="1"/>
  <c r="K359"/>
  <c r="M353"/>
  <c r="L352"/>
  <c r="M352" s="1"/>
  <c r="K352"/>
  <c r="K351"/>
  <c r="M350"/>
  <c r="L349"/>
  <c r="K349"/>
  <c r="M349" s="1"/>
  <c r="M348"/>
  <c r="L347"/>
  <c r="K347"/>
  <c r="M347" s="1"/>
  <c r="M346"/>
  <c r="L345"/>
  <c r="K345"/>
  <c r="M345" s="1"/>
  <c r="M344"/>
  <c r="L343"/>
  <c r="K343"/>
  <c r="M343" s="1"/>
  <c r="M342"/>
  <c r="L341"/>
  <c r="K341"/>
  <c r="K340" s="1"/>
  <c r="L340"/>
  <c r="M339"/>
  <c r="M338"/>
  <c r="L338"/>
  <c r="K338"/>
  <c r="M337"/>
  <c r="M336"/>
  <c r="L336"/>
  <c r="K336"/>
  <c r="M335"/>
  <c r="L335"/>
  <c r="K335"/>
  <c r="K324"/>
  <c r="K321"/>
  <c r="K320" s="1"/>
  <c r="K319" s="1"/>
  <c r="K318" s="1"/>
  <c r="L309"/>
  <c r="K309"/>
  <c r="K310"/>
  <c r="M314"/>
  <c r="L313"/>
  <c r="M313" s="1"/>
  <c r="K313"/>
  <c r="M288"/>
  <c r="L287"/>
  <c r="M287" s="1"/>
  <c r="K287"/>
  <c r="M286"/>
  <c r="L285"/>
  <c r="M285" s="1"/>
  <c r="K285"/>
  <c r="M284"/>
  <c r="L283"/>
  <c r="M283" s="1"/>
  <c r="K283"/>
  <c r="K282" s="1"/>
  <c r="M282" s="1"/>
  <c r="L282"/>
  <c r="M264"/>
  <c r="M263"/>
  <c r="M262"/>
  <c r="L262"/>
  <c r="K262"/>
  <c r="M261"/>
  <c r="M260"/>
  <c r="M259"/>
  <c r="M258"/>
  <c r="L257"/>
  <c r="M257" s="1"/>
  <c r="K257"/>
  <c r="M256"/>
  <c r="M255"/>
  <c r="M254"/>
  <c r="L254"/>
  <c r="K254"/>
  <c r="M253"/>
  <c r="M252"/>
  <c r="L252"/>
  <c r="K252"/>
  <c r="K251" s="1"/>
  <c r="L251"/>
  <c r="M250"/>
  <c r="L249"/>
  <c r="M249" s="1"/>
  <c r="K249"/>
  <c r="M248"/>
  <c r="L247"/>
  <c r="M247" s="1"/>
  <c r="K247"/>
  <c r="M246"/>
  <c r="L245"/>
  <c r="M245" s="1"/>
  <c r="K245"/>
  <c r="M244"/>
  <c r="L243"/>
  <c r="M243" s="1"/>
  <c r="K243"/>
  <c r="M242"/>
  <c r="L241"/>
  <c r="M241" s="1"/>
  <c r="K241"/>
  <c r="M240"/>
  <c r="L239"/>
  <c r="M239" s="1"/>
  <c r="K239"/>
  <c r="M238"/>
  <c r="L237"/>
  <c r="M237" s="1"/>
  <c r="K237"/>
  <c r="M236"/>
  <c r="L235"/>
  <c r="M235" s="1"/>
  <c r="K235"/>
  <c r="M234"/>
  <c r="L233"/>
  <c r="M233" s="1"/>
  <c r="K233"/>
  <c r="M232"/>
  <c r="M231"/>
  <c r="M230"/>
  <c r="M229"/>
  <c r="M228"/>
  <c r="L227"/>
  <c r="M227" s="1"/>
  <c r="K227"/>
  <c r="K214" s="1"/>
  <c r="M226"/>
  <c r="M225"/>
  <c r="M224"/>
  <c r="L224"/>
  <c r="K224"/>
  <c r="M223"/>
  <c r="M222"/>
  <c r="L222"/>
  <c r="K222"/>
  <c r="M221"/>
  <c r="M220"/>
  <c r="L220"/>
  <c r="K220"/>
  <c r="M219"/>
  <c r="M218"/>
  <c r="M217"/>
  <c r="L217"/>
  <c r="K217"/>
  <c r="M216"/>
  <c r="M215"/>
  <c r="L215"/>
  <c r="K215"/>
  <c r="L207"/>
  <c r="M207" s="1"/>
  <c r="K207"/>
  <c r="M208"/>
  <c r="M202"/>
  <c r="L201"/>
  <c r="K201"/>
  <c r="M201" s="1"/>
  <c r="M200"/>
  <c r="L199"/>
  <c r="K199"/>
  <c r="K198" s="1"/>
  <c r="L198"/>
  <c r="L197" s="1"/>
  <c r="M196"/>
  <c r="L195"/>
  <c r="M195" s="1"/>
  <c r="K195"/>
  <c r="K194"/>
  <c r="K193"/>
  <c r="M526" l="1"/>
  <c r="K503"/>
  <c r="L507"/>
  <c r="M507" s="1"/>
  <c r="L504"/>
  <c r="L496"/>
  <c r="M496" s="1"/>
  <c r="M480"/>
  <c r="L482"/>
  <c r="M482" s="1"/>
  <c r="K440"/>
  <c r="M441"/>
  <c r="M442"/>
  <c r="L444"/>
  <c r="L377"/>
  <c r="M377" s="1"/>
  <c r="L385"/>
  <c r="M385" s="1"/>
  <c r="M373"/>
  <c r="L364"/>
  <c r="M364" s="1"/>
  <c r="K334"/>
  <c r="K333" s="1"/>
  <c r="M340"/>
  <c r="M341"/>
  <c r="L351"/>
  <c r="M251"/>
  <c r="L214"/>
  <c r="M214" s="1"/>
  <c r="L194"/>
  <c r="M194" s="1"/>
  <c r="K197"/>
  <c r="M197" s="1"/>
  <c r="M198"/>
  <c r="M199"/>
  <c r="M504" l="1"/>
  <c r="L503"/>
  <c r="M503" s="1"/>
  <c r="M444"/>
  <c r="L440"/>
  <c r="M440" s="1"/>
  <c r="L334"/>
  <c r="M351"/>
  <c r="L193"/>
  <c r="L192" s="1"/>
  <c r="M192" s="1"/>
  <c r="K192"/>
  <c r="M193"/>
  <c r="M334" l="1"/>
  <c r="L333"/>
  <c r="M333" s="1"/>
  <c r="M52" l="1"/>
  <c r="M51"/>
  <c r="M48"/>
  <c r="L50"/>
  <c r="L49" s="1"/>
  <c r="L48" s="1"/>
  <c r="L47" s="1"/>
  <c r="K50"/>
  <c r="K49" s="1"/>
  <c r="K48" s="1"/>
  <c r="K47" s="1"/>
  <c r="M47" s="1"/>
  <c r="M50" l="1"/>
  <c r="M49"/>
  <c r="M190"/>
  <c r="M189"/>
  <c r="L188"/>
  <c r="M188" s="1"/>
  <c r="K188"/>
  <c r="M187"/>
  <c r="M186"/>
  <c r="L185"/>
  <c r="K185"/>
  <c r="M185" s="1"/>
  <c r="M184"/>
  <c r="M183"/>
  <c r="L182"/>
  <c r="K182"/>
  <c r="M182" s="1"/>
  <c r="L167"/>
  <c r="K167"/>
  <c r="M170"/>
  <c r="M169"/>
  <c r="M162"/>
  <c r="M161"/>
  <c r="M160"/>
  <c r="M159"/>
  <c r="L159"/>
  <c r="K159"/>
  <c r="M158"/>
  <c r="M153"/>
  <c r="M152"/>
  <c r="M151"/>
  <c r="L150"/>
  <c r="K150"/>
  <c r="M142"/>
  <c r="L141"/>
  <c r="M141" s="1"/>
  <c r="K141"/>
  <c r="K140"/>
  <c r="M139"/>
  <c r="L138"/>
  <c r="M138" s="1"/>
  <c r="K138"/>
  <c r="K137" s="1"/>
  <c r="L137"/>
  <c r="M136"/>
  <c r="L135"/>
  <c r="K135"/>
  <c r="K134" s="1"/>
  <c r="M134" s="1"/>
  <c r="L134"/>
  <c r="M131"/>
  <c r="L130"/>
  <c r="K130"/>
  <c r="M129"/>
  <c r="M128"/>
  <c r="L127"/>
  <c r="M127" s="1"/>
  <c r="K127"/>
  <c r="M126"/>
  <c r="L125"/>
  <c r="M125" s="1"/>
  <c r="K125"/>
  <c r="K124" s="1"/>
  <c r="K123" s="1"/>
  <c r="M122"/>
  <c r="M121"/>
  <c r="L121"/>
  <c r="K121"/>
  <c r="M120"/>
  <c r="M119"/>
  <c r="L119"/>
  <c r="K119"/>
  <c r="L118"/>
  <c r="M118" s="1"/>
  <c r="K118"/>
  <c r="M117"/>
  <c r="M115"/>
  <c r="L114"/>
  <c r="M114" s="1"/>
  <c r="K114"/>
  <c r="M113"/>
  <c r="M112"/>
  <c r="M111"/>
  <c r="L111"/>
  <c r="K111"/>
  <c r="M110"/>
  <c r="M109"/>
  <c r="M108"/>
  <c r="L108"/>
  <c r="K108"/>
  <c r="M107"/>
  <c r="M106"/>
  <c r="L106"/>
  <c r="K106"/>
  <c r="M105"/>
  <c r="M104"/>
  <c r="L104"/>
  <c r="K104"/>
  <c r="M103"/>
  <c r="M102"/>
  <c r="L102"/>
  <c r="K102"/>
  <c r="M101"/>
  <c r="M100"/>
  <c r="L100"/>
  <c r="K100"/>
  <c r="M99"/>
  <c r="M98"/>
  <c r="L98"/>
  <c r="K98"/>
  <c r="M84"/>
  <c r="M83"/>
  <c r="M82"/>
  <c r="L81"/>
  <c r="M81" s="1"/>
  <c r="K81"/>
  <c r="K80" s="1"/>
  <c r="M78"/>
  <c r="M76"/>
  <c r="L77"/>
  <c r="K77"/>
  <c r="M77" s="1"/>
  <c r="L75"/>
  <c r="K75"/>
  <c r="M73"/>
  <c r="L72"/>
  <c r="M72" s="1"/>
  <c r="K72"/>
  <c r="M71"/>
  <c r="L70"/>
  <c r="K70"/>
  <c r="M69"/>
  <c r="L68"/>
  <c r="K68"/>
  <c r="M67"/>
  <c r="L66"/>
  <c r="K66"/>
  <c r="M65"/>
  <c r="L64"/>
  <c r="K64"/>
  <c r="M62"/>
  <c r="M58"/>
  <c r="M57"/>
  <c r="L56"/>
  <c r="M56" s="1"/>
  <c r="K56"/>
  <c r="K55" s="1"/>
  <c r="K54" s="1"/>
  <c r="L38"/>
  <c r="L37" s="1"/>
  <c r="L36" s="1"/>
  <c r="K38"/>
  <c r="K37" s="1"/>
  <c r="K36" s="1"/>
  <c r="L34"/>
  <c r="L33" s="1"/>
  <c r="K34"/>
  <c r="K33" s="1"/>
  <c r="L31"/>
  <c r="L30" s="1"/>
  <c r="K31"/>
  <c r="K30" s="1"/>
  <c r="L28"/>
  <c r="L27" s="1"/>
  <c r="K28"/>
  <c r="K27" s="1"/>
  <c r="M530"/>
  <c r="L529"/>
  <c r="K529"/>
  <c r="K493"/>
  <c r="L493"/>
  <c r="M518"/>
  <c r="L517"/>
  <c r="K517"/>
  <c r="K487"/>
  <c r="K486" s="1"/>
  <c r="K485" s="1"/>
  <c r="M438"/>
  <c r="L437"/>
  <c r="K437"/>
  <c r="K436" s="1"/>
  <c r="K435" s="1"/>
  <c r="M434"/>
  <c r="L433"/>
  <c r="K433"/>
  <c r="M432"/>
  <c r="L431"/>
  <c r="L430" s="1"/>
  <c r="L429" s="1"/>
  <c r="K431"/>
  <c r="M428"/>
  <c r="L427"/>
  <c r="L426" s="1"/>
  <c r="K427"/>
  <c r="K426" s="1"/>
  <c r="M425"/>
  <c r="L424"/>
  <c r="K424"/>
  <c r="K423" s="1"/>
  <c r="M433" l="1"/>
  <c r="M66"/>
  <c r="L80"/>
  <c r="M80" s="1"/>
  <c r="M130"/>
  <c r="M135"/>
  <c r="M517"/>
  <c r="M68"/>
  <c r="M150"/>
  <c r="K133"/>
  <c r="K132" s="1"/>
  <c r="M137"/>
  <c r="L140"/>
  <c r="L124"/>
  <c r="L448"/>
  <c r="M64"/>
  <c r="L74"/>
  <c r="M75"/>
  <c r="M493"/>
  <c r="M70"/>
  <c r="M529"/>
  <c r="K74"/>
  <c r="K26"/>
  <c r="K25" s="1"/>
  <c r="L492"/>
  <c r="K430"/>
  <c r="K429" s="1"/>
  <c r="M429" s="1"/>
  <c r="M437"/>
  <c r="K448"/>
  <c r="M448" s="1"/>
  <c r="L55"/>
  <c r="L26"/>
  <c r="L25" s="1"/>
  <c r="M394"/>
  <c r="K492"/>
  <c r="L487"/>
  <c r="K422"/>
  <c r="M431"/>
  <c r="M424"/>
  <c r="L436"/>
  <c r="M426"/>
  <c r="L423"/>
  <c r="M427"/>
  <c r="L133" l="1"/>
  <c r="M140"/>
  <c r="M124"/>
  <c r="L123"/>
  <c r="M123" s="1"/>
  <c r="M74"/>
  <c r="M492"/>
  <c r="M430"/>
  <c r="K447"/>
  <c r="K439" s="1"/>
  <c r="M55"/>
  <c r="L54"/>
  <c r="M487"/>
  <c r="L486"/>
  <c r="L447"/>
  <c r="M436"/>
  <c r="L435"/>
  <c r="M435" s="1"/>
  <c r="M423"/>
  <c r="L422"/>
  <c r="M422" s="1"/>
  <c r="M54" l="1"/>
  <c r="M133"/>
  <c r="L132"/>
  <c r="M132" s="1"/>
  <c r="M486"/>
  <c r="L485"/>
  <c r="M485" s="1"/>
  <c r="L439"/>
  <c r="M439" s="1"/>
  <c r="M447"/>
  <c r="M408" l="1"/>
  <c r="L407"/>
  <c r="K407"/>
  <c r="M404"/>
  <c r="L403"/>
  <c r="K403"/>
  <c r="M393"/>
  <c r="L392"/>
  <c r="L391" s="1"/>
  <c r="K392"/>
  <c r="M358"/>
  <c r="L307"/>
  <c r="M308"/>
  <c r="K307"/>
  <c r="M306"/>
  <c r="L305"/>
  <c r="K305"/>
  <c r="M316"/>
  <c r="L315"/>
  <c r="K315"/>
  <c r="M291"/>
  <c r="L290"/>
  <c r="L289" s="1"/>
  <c r="K290"/>
  <c r="K289" s="1"/>
  <c r="M210"/>
  <c r="L209"/>
  <c r="K209"/>
  <c r="M181"/>
  <c r="L180"/>
  <c r="K180"/>
  <c r="M179"/>
  <c r="L178"/>
  <c r="K178"/>
  <c r="M177"/>
  <c r="M176"/>
  <c r="M175"/>
  <c r="L174"/>
  <c r="K174"/>
  <c r="M173"/>
  <c r="M172"/>
  <c r="L171"/>
  <c r="K171"/>
  <c r="M168"/>
  <c r="M164"/>
  <c r="L116"/>
  <c r="L97" s="1"/>
  <c r="K116"/>
  <c r="K97" s="1"/>
  <c r="L61"/>
  <c r="L60" s="1"/>
  <c r="K61"/>
  <c r="K60" s="1"/>
  <c r="M41"/>
  <c r="M40"/>
  <c r="M39"/>
  <c r="M35"/>
  <c r="M32"/>
  <c r="M29"/>
  <c r="L390" l="1"/>
  <c r="M390" s="1"/>
  <c r="M391"/>
  <c r="M392"/>
  <c r="M167"/>
  <c r="M178"/>
  <c r="M209"/>
  <c r="M180"/>
  <c r="M407"/>
  <c r="M171"/>
  <c r="M305"/>
  <c r="M403"/>
  <c r="M289"/>
  <c r="K363"/>
  <c r="M290"/>
  <c r="L304"/>
  <c r="L303" s="1"/>
  <c r="L302" s="1"/>
  <c r="M307"/>
  <c r="K304"/>
  <c r="K303" s="1"/>
  <c r="K302" s="1"/>
  <c r="M34"/>
  <c r="M315"/>
  <c r="M174"/>
  <c r="M31"/>
  <c r="M61"/>
  <c r="M116"/>
  <c r="M60"/>
  <c r="M27"/>
  <c r="M36"/>
  <c r="M37"/>
  <c r="M28"/>
  <c r="M38"/>
  <c r="M30"/>
  <c r="K20"/>
  <c r="K19" s="1"/>
  <c r="L20"/>
  <c r="L19" s="1"/>
  <c r="M21"/>
  <c r="K23"/>
  <c r="K22" s="1"/>
  <c r="L23"/>
  <c r="L22" s="1"/>
  <c r="M24"/>
  <c r="M520"/>
  <c r="L519"/>
  <c r="K519"/>
  <c r="M516"/>
  <c r="L515"/>
  <c r="K515"/>
  <c r="L512"/>
  <c r="M406"/>
  <c r="L405"/>
  <c r="K405"/>
  <c r="M281"/>
  <c r="L280"/>
  <c r="K280"/>
  <c r="K279" s="1"/>
  <c r="M278"/>
  <c r="L277"/>
  <c r="K277"/>
  <c r="M276"/>
  <c r="L275"/>
  <c r="K275"/>
  <c r="M274"/>
  <c r="M273"/>
  <c r="L272"/>
  <c r="K272"/>
  <c r="M271"/>
  <c r="L270"/>
  <c r="K270"/>
  <c r="M269"/>
  <c r="L268"/>
  <c r="K268"/>
  <c r="M267"/>
  <c r="L266"/>
  <c r="K266"/>
  <c r="K79"/>
  <c r="M525"/>
  <c r="M524"/>
  <c r="M521"/>
  <c r="M491"/>
  <c r="M420"/>
  <c r="M415"/>
  <c r="M410"/>
  <c r="M357"/>
  <c r="M356"/>
  <c r="M332"/>
  <c r="M326"/>
  <c r="M325"/>
  <c r="M322"/>
  <c r="M312"/>
  <c r="M311"/>
  <c r="M301"/>
  <c r="M296"/>
  <c r="M206"/>
  <c r="M205"/>
  <c r="M166"/>
  <c r="M156"/>
  <c r="M155"/>
  <c r="M147"/>
  <c r="M94"/>
  <c r="M89"/>
  <c r="M46"/>
  <c r="M16"/>
  <c r="L522"/>
  <c r="L419"/>
  <c r="L418" s="1"/>
  <c r="L417" s="1"/>
  <c r="L416" s="1"/>
  <c r="L414"/>
  <c r="L413" s="1"/>
  <c r="L412" s="1"/>
  <c r="L411" s="1"/>
  <c r="L409"/>
  <c r="L355"/>
  <c r="L331"/>
  <c r="L324"/>
  <c r="L323" s="1"/>
  <c r="L321"/>
  <c r="L320" s="1"/>
  <c r="L319" s="1"/>
  <c r="L318" s="1"/>
  <c r="L310"/>
  <c r="L300"/>
  <c r="L298" s="1"/>
  <c r="L297" s="1"/>
  <c r="L295"/>
  <c r="L294" s="1"/>
  <c r="L293" s="1"/>
  <c r="L292" s="1"/>
  <c r="L204"/>
  <c r="L203" s="1"/>
  <c r="L165"/>
  <c r="L163"/>
  <c r="L157"/>
  <c r="L154"/>
  <c r="L146"/>
  <c r="L93"/>
  <c r="L92" s="1"/>
  <c r="L88"/>
  <c r="L87" s="1"/>
  <c r="L86" s="1"/>
  <c r="L45"/>
  <c r="L15"/>
  <c r="L14" s="1"/>
  <c r="L13" s="1"/>
  <c r="L12" s="1"/>
  <c r="K522"/>
  <c r="K419"/>
  <c r="K418" s="1"/>
  <c r="K417" s="1"/>
  <c r="K416" s="1"/>
  <c r="K414"/>
  <c r="K413" s="1"/>
  <c r="K412" s="1"/>
  <c r="K411" s="1"/>
  <c r="K409"/>
  <c r="K331"/>
  <c r="K330" s="1"/>
  <c r="K329" s="1"/>
  <c r="K328" s="1"/>
  <c r="K323"/>
  <c r="K317" s="1"/>
  <c r="K300"/>
  <c r="K299" s="1"/>
  <c r="K295"/>
  <c r="K294" s="1"/>
  <c r="K293" s="1"/>
  <c r="K292" s="1"/>
  <c r="K204"/>
  <c r="K203" s="1"/>
  <c r="K165"/>
  <c r="K163"/>
  <c r="K157"/>
  <c r="K154"/>
  <c r="K146"/>
  <c r="K145" s="1"/>
  <c r="K144" s="1"/>
  <c r="K143" s="1"/>
  <c r="K93"/>
  <c r="K91" s="1"/>
  <c r="K90" s="1"/>
  <c r="K88"/>
  <c r="K87" s="1"/>
  <c r="K86" s="1"/>
  <c r="K85" s="1"/>
  <c r="K45"/>
  <c r="K44" s="1"/>
  <c r="K43" s="1"/>
  <c r="K42" s="1"/>
  <c r="K15"/>
  <c r="K14" s="1"/>
  <c r="K13" s="1"/>
  <c r="K12" s="1"/>
  <c r="K402" l="1"/>
  <c r="M270"/>
  <c r="K512"/>
  <c r="K511" s="1"/>
  <c r="L402"/>
  <c r="L401" s="1"/>
  <c r="L400" s="1"/>
  <c r="M304"/>
  <c r="L363"/>
  <c r="K149"/>
  <c r="K148" s="1"/>
  <c r="L149"/>
  <c r="M515"/>
  <c r="K191"/>
  <c r="M302"/>
  <c r="M303"/>
  <c r="M33"/>
  <c r="L511"/>
  <c r="M280"/>
  <c r="M22"/>
  <c r="M519"/>
  <c r="K18"/>
  <c r="K17" s="1"/>
  <c r="L18"/>
  <c r="M19"/>
  <c r="M405"/>
  <c r="M23"/>
  <c r="M20"/>
  <c r="M266"/>
  <c r="M163"/>
  <c r="M272"/>
  <c r="K401"/>
  <c r="K400" s="1"/>
  <c r="L279"/>
  <c r="M279" s="1"/>
  <c r="M157"/>
  <c r="M411"/>
  <c r="M203"/>
  <c r="K96"/>
  <c r="M45"/>
  <c r="M154"/>
  <c r="M165"/>
  <c r="L265"/>
  <c r="M275"/>
  <c r="M310"/>
  <c r="K63"/>
  <c r="K59" s="1"/>
  <c r="K53" s="1"/>
  <c r="L63"/>
  <c r="L59" s="1"/>
  <c r="M277"/>
  <c r="M268"/>
  <c r="K265"/>
  <c r="M354"/>
  <c r="M318"/>
  <c r="M522"/>
  <c r="M331"/>
  <c r="M204"/>
  <c r="L79"/>
  <c r="M79" s="1"/>
  <c r="M416"/>
  <c r="M292"/>
  <c r="M12"/>
  <c r="M146"/>
  <c r="L317"/>
  <c r="M323"/>
  <c r="L85"/>
  <c r="M85" s="1"/>
  <c r="M86"/>
  <c r="L44"/>
  <c r="L91"/>
  <c r="K298"/>
  <c r="K297" s="1"/>
  <c r="M297" s="1"/>
  <c r="L330"/>
  <c r="M14"/>
  <c r="M93"/>
  <c r="M294"/>
  <c r="M321"/>
  <c r="M355"/>
  <c r="M412"/>
  <c r="M13"/>
  <c r="M88"/>
  <c r="M293"/>
  <c r="M320"/>
  <c r="M324"/>
  <c r="M419"/>
  <c r="M87"/>
  <c r="M300"/>
  <c r="M319"/>
  <c r="M414"/>
  <c r="M418"/>
  <c r="L145"/>
  <c r="M309"/>
  <c r="M15"/>
  <c r="M295"/>
  <c r="M409"/>
  <c r="M413"/>
  <c r="M417"/>
  <c r="M523"/>
  <c r="L299"/>
  <c r="M299" s="1"/>
  <c r="K92"/>
  <c r="M92" s="1"/>
  <c r="L53" l="1"/>
  <c r="M265"/>
  <c r="L213"/>
  <c r="L212" s="1"/>
  <c r="L211" s="1"/>
  <c r="K327"/>
  <c r="K213"/>
  <c r="K212" s="1"/>
  <c r="K211" s="1"/>
  <c r="M26"/>
  <c r="M25"/>
  <c r="M402"/>
  <c r="M511"/>
  <c r="M512"/>
  <c r="L17"/>
  <c r="M17" s="1"/>
  <c r="M18"/>
  <c r="M400"/>
  <c r="K421"/>
  <c r="M401"/>
  <c r="M363"/>
  <c r="M63"/>
  <c r="K95"/>
  <c r="K11" s="1"/>
  <c r="M97"/>
  <c r="L96"/>
  <c r="K362"/>
  <c r="K361" s="1"/>
  <c r="M298"/>
  <c r="L90"/>
  <c r="M90" s="1"/>
  <c r="M91"/>
  <c r="L43"/>
  <c r="M44"/>
  <c r="L144"/>
  <c r="M145"/>
  <c r="M330"/>
  <c r="L329"/>
  <c r="K491"/>
  <c r="M317"/>
  <c r="L148"/>
  <c r="M148" s="1"/>
  <c r="M149"/>
  <c r="M53" l="1"/>
  <c r="M59"/>
  <c r="L421"/>
  <c r="M421" s="1"/>
  <c r="K399"/>
  <c r="L362"/>
  <c r="M212"/>
  <c r="M213"/>
  <c r="M96"/>
  <c r="L95"/>
  <c r="M95" s="1"/>
  <c r="L491"/>
  <c r="L42"/>
  <c r="M42" s="1"/>
  <c r="M43"/>
  <c r="M211"/>
  <c r="L328"/>
  <c r="M328" s="1"/>
  <c r="M329"/>
  <c r="L143"/>
  <c r="M143" s="1"/>
  <c r="M144"/>
  <c r="L11" l="1"/>
  <c r="L361"/>
  <c r="M361" s="1"/>
  <c r="K531"/>
  <c r="M362"/>
  <c r="L327"/>
  <c r="M327" s="1"/>
  <c r="L191"/>
  <c r="M191" s="1"/>
  <c r="L399"/>
  <c r="M399" s="1"/>
  <c r="M11" l="1"/>
  <c r="L531"/>
  <c r="M531" s="1"/>
</calcChain>
</file>

<file path=xl/sharedStrings.xml><?xml version="1.0" encoding="utf-8"?>
<sst xmlns="http://schemas.openxmlformats.org/spreadsheetml/2006/main" count="1038" uniqueCount="528">
  <si>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</si>
  <si>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</si>
  <si>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</si>
  <si>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</si>
  <si>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</si>
  <si>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</si>
  <si>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</si>
  <si>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</si>
  <si>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</si>
  <si>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</si>
  <si>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</si>
  <si>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</si>
  <si>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</si>
  <si>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</si>
  <si>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</si>
  <si>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</si>
  <si>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</si>
  <si>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</si>
  <si>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</si>
  <si>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</si>
  <si>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</si>
  <si>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</si>
  <si>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</si>
  <si>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</si>
  <si>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</si>
  <si>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</si>
  <si>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</si>
  <si>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</si>
  <si>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</si>
  <si>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</si>
  <si>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</si>
  <si>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</si>
  <si>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</si>
  <si>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</si>
  <si>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</si>
  <si>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</si>
  <si>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</si>
  <si>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</si>
  <si>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</si>
  <si>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</si>
  <si>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</si>
  <si>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</si>
  <si>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</si>
  <si>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</si>
  <si>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</si>
  <si>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</si>
  <si>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</si>
  <si>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</si>
  <si>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</si>
  <si>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</si>
  <si>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</si>
  <si>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</si>
  <si>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</si>
  <si>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</si>
  <si>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</si>
  <si>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</si>
  <si>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</si>
  <si>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</si>
  <si>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</si>
  <si>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</si>
  <si>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</si>
  <si>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</si>
  <si>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</si>
  <si>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</si>
  <si>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</si>
  <si>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</si>
  <si>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</si>
  <si>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</si>
  <si>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</si>
  <si>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</si>
  <si>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</si>
  <si>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</si>
  <si>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</si>
  <si>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</si>
  <si>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</si>
  <si>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</si>
  <si>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</si>
  <si>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</si>
  <si>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</si>
  <si>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</si>
  <si>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</si>
  <si>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</si>
  <si>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</si>
  <si>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</si>
  <si>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</si>
  <si>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</si>
  <si>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</si>
  <si>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</si>
  <si>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</si>
  <si>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</si>
  <si>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</si>
  <si>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</si>
  <si>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</si>
  <si>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</si>
  <si>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</si>
  <si>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</si>
  <si>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</si>
  <si>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</si>
  <si>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</si>
  <si>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</si>
  <si>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</si>
  <si>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</si>
  <si>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</si>
  <si>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</si>
  <si>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</si>
  <si>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</si>
  <si>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</si>
  <si>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</si>
  <si>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</si>
  <si>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</si>
  <si>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</si>
  <si>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</si>
  <si>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</si>
  <si>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</si>
  <si>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</si>
  <si>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</si>
  <si>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</si>
  <si>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</si>
  <si>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</si>
  <si>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</si>
  <si>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</si>
  <si>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</si>
  <si>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</si>
  <si>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</si>
  <si>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</si>
  <si>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</si>
  <si>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</si>
  <si>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</si>
  <si>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</si>
  <si>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</si>
  <si>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</si>
  <si>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</si>
  <si>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</si>
  <si>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</si>
  <si>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</si>
  <si>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</si>
  <si>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</si>
  <si>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</si>
  <si>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</si>
  <si>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</si>
  <si>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</si>
  <si>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</si>
  <si>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</si>
  <si>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</si>
  <si>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</si>
  <si>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</si>
  <si>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</si>
  <si>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</si>
  <si>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</si>
  <si>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</si>
  <si>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</si>
  <si>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</si>
  <si>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</si>
  <si>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</si>
  <si>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</si>
  <si>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</si>
  <si>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</si>
  <si>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</si>
  <si>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</si>
  <si>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</si>
  <si>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</si>
  <si>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</si>
  <si>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</si>
  <si>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</si>
  <si>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</si>
  <si>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</si>
  <si>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</si>
  <si>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</si>
  <si>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</si>
  <si>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</si>
  <si>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</si>
  <si>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</si>
  <si>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</si>
  <si>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</si>
  <si>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</si>
  <si>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</si>
  <si>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</si>
  <si>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</si>
  <si>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</si>
  <si>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</si>
  <si>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</si>
  <si>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</si>
  <si>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</si>
  <si>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</si>
  <si>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</si>
  <si>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</si>
  <si>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</si>
  <si>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</si>
  <si>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</si>
  <si>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</si>
  <si>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</si>
  <si>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</si>
  <si>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</si>
  <si>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</si>
  <si>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</si>
  <si>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</si>
  <si>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</si>
  <si>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</si>
  <si>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</si>
  <si>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</si>
  <si>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</si>
  <si>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</si>
  <si>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</si>
  <si>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</si>
  <si>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</si>
  <si>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</si>
  <si>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</si>
  <si>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</si>
  <si>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</si>
  <si>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</si>
  <si>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</si>
  <si>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</si>
  <si>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</si>
  <si>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</si>
  <si>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</si>
  <si>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</si>
  <si>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</si>
  <si>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</si>
  <si>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</si>
  <si>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</si>
  <si>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</si>
  <si>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</si>
  <si>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</si>
  <si>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</si>
  <si>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</si>
  <si>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</si>
  <si>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</si>
  <si>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</si>
  <si>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36.1.01.00000</t>
  </si>
  <si>
    <t>36.1.01.10290</t>
  </si>
  <si>
    <t>36.2.01.00000</t>
  </si>
  <si>
    <t>36.2.01.10170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</si>
  <si>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</si>
  <si>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</si>
  <si>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</si>
  <si>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</si>
  <si>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</si>
  <si>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</si>
  <si>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</si>
  <si>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</si>
  <si>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</si>
  <si>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</si>
  <si>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</si>
  <si>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</si>
  <si>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</si>
  <si>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</si>
  <si>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</si>
  <si>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</si>
  <si>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</si>
  <si>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</si>
  <si>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</si>
  <si>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</si>
  <si>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</si>
  <si>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</si>
  <si>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</si>
  <si>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</si>
  <si>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</si>
  <si>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</si>
  <si>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</si>
  <si>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</si>
  <si>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</si>
  <si>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</si>
  <si>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</si>
  <si>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</si>
  <si>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</si>
  <si>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</si>
  <si>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</si>
  <si>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</si>
  <si>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</si>
  <si>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</si>
  <si>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</si>
  <si>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</si>
  <si>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</si>
  <si>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</si>
  <si>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</si>
  <si>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</si>
  <si>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</si>
  <si>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</si>
  <si>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</si>
  <si>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</si>
  <si>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</si>
  <si>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</si>
  <si>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</si>
  <si>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</si>
  <si>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</si>
  <si>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</si>
  <si>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</si>
  <si>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</si>
  <si>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</si>
  <si>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</si>
  <si>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</si>
  <si>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</si>
  <si>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</si>
  <si>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</si>
  <si>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</si>
  <si>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</si>
  <si>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</si>
  <si>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</si>
  <si>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</si>
  <si>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</si>
  <si>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</si>
  <si>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</si>
  <si>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</si>
  <si>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</si>
  <si>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</si>
  <si>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</si>
  <si>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</si>
  <si>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</si>
  <si>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</si>
  <si>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</si>
  <si>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</si>
  <si>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</si>
  <si>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</si>
  <si>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</si>
  <si>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</si>
  <si>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</si>
  <si>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</si>
  <si>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</si>
  <si>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</si>
  <si>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</si>
  <si>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</si>
  <si>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</si>
  <si>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</si>
  <si>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</si>
  <si>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</si>
  <si>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</si>
  <si>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</si>
  <si>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</si>
  <si>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</si>
  <si>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</si>
  <si>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</si>
  <si>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</si>
  <si>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</si>
  <si>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</si>
  <si>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</si>
  <si>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</si>
  <si>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</si>
  <si>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</si>
  <si>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</si>
  <si>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</si>
  <si>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</si>
  <si>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14.3.01.11110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</si>
  <si>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</si>
  <si>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</si>
  <si>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</si>
  <si>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</si>
  <si>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</si>
  <si>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</si>
  <si>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</si>
  <si>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</si>
  <si>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</si>
  <si>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</si>
  <si>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</si>
  <si>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</si>
  <si>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</si>
  <si>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</si>
  <si>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</si>
  <si>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</si>
  <si>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</si>
  <si>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</si>
  <si>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Оказание социальной помощи на основании социального контракта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</si>
  <si>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</si>
  <si>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</si>
  <si>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</si>
  <si>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</si>
  <si>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</si>
  <si>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</si>
  <si>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Гаврилов-Ямского муниципального района</t>
  </si>
  <si>
    <t xml:space="preserve">                               Ярославской области</t>
  </si>
  <si>
    <t>50.0.00.12180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</si>
  <si>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</si>
  <si>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</si>
  <si>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</si>
  <si>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</si>
  <si>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</si>
  <si>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</si>
  <si>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</si>
  <si>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</si>
  <si>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</si>
  <si>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t>14.5.00.00000</t>
  </si>
  <si>
    <t>14.5.01.00000</t>
  </si>
  <si>
    <t>14.5.01.12190</t>
  </si>
  <si>
    <t>Обеспечение долговременного ухода за гражданами пожилого возраста и инвалидами</t>
  </si>
  <si>
    <t>03.1.P3.00000</t>
  </si>
  <si>
    <t>Содействие  в  развитии  АПК, пищевой  и  перерабатывающей  промышленности  Гаврилов-Ямского  муниципального  района</t>
  </si>
  <si>
    <t>Расходы  на  проведение  программных  мероприятий</t>
  </si>
  <si>
    <t>25.1.02.00000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</si>
  <si>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</si>
  <si>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</si>
  <si>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</si>
  <si>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частичную оплату стоимости путевки в организации отдыха детей и их оздоровления</t>
  </si>
  <si>
    <t>02.2.03.75160</t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</si>
  <si>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дорог</t>
    </r>
  </si>
  <si>
    <t>Расходы на финансирование дорожного хозяйства</t>
  </si>
  <si>
    <t>Расходы на ремонт автомобильных дорог общего пользования местного значения</t>
  </si>
  <si>
    <t>Приведение в нормативное состояние автомобильных дорог местного значения, обеспечивающих подъезды к объектам социального назначения (средства района)</t>
  </si>
  <si>
    <t>24.1.01.10040</t>
  </si>
  <si>
    <t>24.1.01.12440</t>
  </si>
  <si>
    <t>24.1.01.17350</t>
  </si>
  <si>
    <t>24.1.01.77350</t>
  </si>
  <si>
    <t>Обеспечение работы спортивных площадок общеобразовательных организаций</t>
  </si>
  <si>
    <t>Приведение в нормативное состояние грунтовых дорог местного значения</t>
  </si>
  <si>
    <t>24.1.01.74300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</si>
  <si>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</si>
  <si>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</si>
  <si>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02.2.01.76010</t>
  </si>
  <si>
    <t>03.1.P3.51630</t>
  </si>
  <si>
    <t>11.2.A3.00000</t>
  </si>
  <si>
    <t>11.2.A3.54530</t>
  </si>
  <si>
    <t>Организация проведения комплекса мероприятий по уничтожению борщевика Сосновского</t>
  </si>
  <si>
    <t>Реализация мероприятий по борьбе с борщевиком Сосновского</t>
  </si>
  <si>
    <t>25.1.04.00000</t>
  </si>
  <si>
    <t>25.1.04.71810</t>
  </si>
  <si>
    <t>Создание виртуальных концертных залов</t>
  </si>
  <si>
    <t>Региональный проект "Цифровая культура"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</si>
  <si>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</si>
  <si>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</si>
  <si>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</si>
  <si>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</si>
  <si>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>06.0.00.00000</t>
  </si>
  <si>
    <t>06.1.00.00000</t>
  </si>
  <si>
    <t>06.1.01.00000</t>
  </si>
  <si>
    <t>06.1.01.70410</t>
  </si>
  <si>
    <t>Региональный проект "Формирование комфортной городской среды"</t>
  </si>
  <si>
    <t>Формирование современной городской среды</t>
  </si>
  <si>
    <t>06.1.F2.00000</t>
  </si>
  <si>
    <t>06.1.F2.55550</t>
  </si>
  <si>
    <t>Уточненный план на 2024 год                    (руб.)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</si>
  <si>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</si>
  <si>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</si>
  <si>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</si>
  <si>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</si>
  <si>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</si>
  <si>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</si>
  <si>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молодежной политики в Гаврилов-Ямском муниципальном районе"</t>
  </si>
  <si>
    <t>Реализация проекта "Инициативное бюджетирование"</t>
  </si>
  <si>
    <t>Поддержка инициатив органов ученического самоуправления общеобразовательных организаций</t>
  </si>
  <si>
    <t>02.2.05.00000</t>
  </si>
  <si>
    <t>02.2.05.73920</t>
  </si>
  <si>
    <t>Организация пассажирских перевозок автомобильным транспортом общего ползования на внутримуниципальных автобусных маршрутах</t>
  </si>
  <si>
    <t>24.2.01.10080</t>
  </si>
  <si>
    <t>21.3.01.16950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</si>
  <si>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</si>
  <si>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Капитальный ремонт и ремонт дорожных объектов муниципальной собственности за счет средств поселений</t>
  </si>
  <si>
    <t>Капитальный ремонт и ремонт дорожных объектов муниципальной собствености</t>
  </si>
  <si>
    <t>24.1.02.00000</t>
  </si>
  <si>
    <t>24.1.02.15620</t>
  </si>
  <si>
    <t>24.1.02.75620</t>
  </si>
  <si>
    <t>Обеспечение работы спортивных площадок общеобразовательных организаций (средства района)</t>
  </si>
  <si>
    <t>02.2.01.16010</t>
  </si>
  <si>
    <t>Расходы на уличное освещение в целях совершенствования системы комплексного благоустройства городского поселения</t>
  </si>
  <si>
    <t>Расходы на организацию освещения улиц и повышение качества наружного освещения</t>
  </si>
  <si>
    <t>Расходы на реализацию муниципальной целевой программы «Благоустройство Великосельского сельского поселения"</t>
  </si>
  <si>
    <t>Мероприятия по благоустройству территории</t>
  </si>
  <si>
    <t>Расходы на реализацию муниципальной целевой программы «Благоустройство Заячье-Холмского сельского поселения »</t>
  </si>
  <si>
    <t>14.3.02.00000</t>
  </si>
  <si>
    <t>14.3.02.15360</t>
  </si>
  <si>
    <t>14.3.02.16250</t>
  </si>
  <si>
    <t>14.3.02.17250</t>
  </si>
  <si>
    <t>14.3.02.18030</t>
  </si>
  <si>
    <t>14.3.02.19250</t>
  </si>
  <si>
    <t>Поощрение за лучшую организацию работы по реализации губер.проекта "Наши дворы"</t>
  </si>
  <si>
    <t>50.0.00.11060</t>
  </si>
  <si>
    <t>Реализация проектов создания комфортной городской среды в малых городах  и исторических поселениях-победителях Всероссийского конкурса лучших проектов создания комфортной городской среды</t>
  </si>
  <si>
    <t>06.1.F2.54240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</si>
  <si>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</si>
  <si>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</si>
  <si>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11.2.A2.00000</t>
  </si>
  <si>
    <t>11.2.A2.55193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</si>
  <si>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</si>
  <si>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</si>
  <si>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Процент исполнения</t>
  </si>
  <si>
    <t>Приложение 3</t>
  </si>
  <si>
    <t>Капитальный ремонт и ремонт дорожных объектов муниципальной собственности (мест.бюджет)</t>
  </si>
  <si>
    <t>24.1.01.15620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</si>
  <si>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</si>
  <si>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</si>
  <si>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Поощрение за организацию подготовки и содействие проведению на высоком уровне избирательной кампании</t>
  </si>
  <si>
    <t>50.0.00.11070</t>
  </si>
  <si>
    <t xml:space="preserve">от   08.2024    № 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</si>
  <si>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</si>
  <si>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02.2.05.15350</t>
  </si>
  <si>
    <t>02.2.05.75350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</si>
  <si>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 (мест.бюд.)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</si>
  <si>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</t>
  </si>
  <si>
    <t>34.1.02.17630</t>
  </si>
  <si>
    <t>34.1.02.77630</t>
  </si>
  <si>
    <t>Материальное стимулирование деятельности народных дружинников в Ярославской области (МБТ ЯО)</t>
  </si>
  <si>
    <t>08.3.01.77650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</si>
  <si>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</si>
  <si>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</si>
  <si>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11.2.01.15350</t>
  </si>
  <si>
    <t>11.2.01.75350</t>
  </si>
  <si>
    <t>Региональный проект "Культурная среда"</t>
  </si>
  <si>
    <t>Расходы на проведение капитального ремонта муниципальных библиотек</t>
  </si>
  <si>
    <t>11.2.A1.00000</t>
  </si>
  <si>
    <t>11.2.A1.14540</t>
  </si>
  <si>
    <t>11.2.A1.74540</t>
  </si>
  <si>
    <t>Расходы на реализацию мероприятий по патриотическому воспитанию граждан (БМР)</t>
  </si>
  <si>
    <t>Расходы на реализацию мероприятий по патриотическому воспитанию граждан</t>
  </si>
  <si>
    <t>21.1.02.14880</t>
  </si>
  <si>
    <t>21.1.02.74880</t>
  </si>
  <si>
    <t>Осуществление деятельности в сфере молодежной политики социальными учреждениями молодежи</t>
  </si>
  <si>
    <t>21.3.01.70650</t>
  </si>
  <si>
    <t>Исполнение ведомственной  структуры расходов бюджета Гаврилов-Ямского муниципального района Ярославской области за 9 месяцев 2024 года</t>
  </si>
  <si>
    <t>Исполнение расходов за 9 месяцев 2024 года                  (руб.)</t>
  </si>
  <si>
    <t>Повышение качества и надежности коммунальных услуг</t>
  </si>
  <si>
    <t>Ремонт инженерных сетей и объектов теплоснабжения</t>
  </si>
  <si>
    <t>Расходы на демонтаж котельной в д.Поляна Гаврилов-Ямского района</t>
  </si>
  <si>
    <t>14.3.03.00000</t>
  </si>
  <si>
    <t>14.3.03.10050</t>
  </si>
  <si>
    <t>14.3.03.10220</t>
  </si>
  <si>
    <t>Капитальный ремонт и ремонт дорожных объектов муниципальной собственности</t>
  </si>
  <si>
    <t>24.1.01.75620</t>
  </si>
  <si>
    <t>Муниципальная программа "Развитие физической культуры и спорта в Гаврилов-Ямском муниципальном районе"</t>
  </si>
  <si>
    <t>Муниципальная целевая программа «Развитие физической культуры и спорта в Гаврилов-Ямском муниципальном районе»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</si>
  <si>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</si>
  <si>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</si>
  <si>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</si>
  <si>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13.1.03.00000</t>
  </si>
  <si>
    <t>13.1.03.12340</t>
  </si>
  <si>
    <t>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</si>
  <si>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02.2.01.R3031</t>
  </si>
  <si>
    <t>Поддержка комплексной реабилитации граждан пожилого возраста и инвалидов</t>
  </si>
  <si>
    <t>03.1.02.12360</t>
  </si>
  <si>
    <t>03.1.P3.5163F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</si>
  <si>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</t>
  </si>
  <si>
    <t>Муниципальная целевая программа "Реализация вопросов в сфере жилищно-коммунального хозяйств"</t>
  </si>
</sst>
</file>

<file path=xl/styles.xml><?xml version="1.0" encoding="utf-8"?>
<styleSheet xmlns="http://schemas.openxmlformats.org/spreadsheetml/2006/main">
  <numFmts count="1">
    <numFmt numFmtId="164" formatCode="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9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justify" wrapText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/>
    <xf numFmtId="0" fontId="8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/>
    <xf numFmtId="164" fontId="8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10" fillId="0" borderId="9" xfId="0" applyFont="1" applyFill="1" applyBorder="1" applyAlignment="1"/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0" applyFont="1" applyBorder="1" applyAlignment="1">
      <alignment horizontal="center"/>
    </xf>
    <xf numFmtId="0" fontId="7" fillId="0" borderId="9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9" xfId="0" applyFont="1" applyBorder="1" applyAlignment="1"/>
    <xf numFmtId="0" fontId="10" fillId="0" borderId="9" xfId="0" applyFont="1" applyBorder="1" applyAlignment="1"/>
    <xf numFmtId="0" fontId="5" fillId="0" borderId="2" xfId="0" applyFont="1" applyBorder="1" applyAlignment="1"/>
    <xf numFmtId="0" fontId="7" fillId="0" borderId="2" xfId="0" applyFont="1" applyBorder="1" applyAlignment="1"/>
    <xf numFmtId="0" fontId="7" fillId="0" borderId="1" xfId="0" applyFont="1" applyBorder="1" applyAlignment="1">
      <alignment horizontal="justify" wrapText="1"/>
    </xf>
    <xf numFmtId="0" fontId="9" fillId="0" borderId="2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Border="1" applyAlignment="1">
      <alignment horizontal="center"/>
    </xf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49" fontId="8" fillId="0" borderId="12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/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/>
    <xf numFmtId="0" fontId="10" fillId="0" borderId="1" xfId="0" applyFont="1" applyBorder="1" applyAlignment="1"/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10" fillId="0" borderId="10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10" xfId="0" applyFont="1" applyBorder="1" applyAlignment="1">
      <alignment horizontal="left" wrapText="1"/>
    </xf>
    <xf numFmtId="0" fontId="9" fillId="0" borderId="2" xfId="0" applyFont="1" applyBorder="1" applyAlignment="1"/>
    <xf numFmtId="0" fontId="9" fillId="0" borderId="1" xfId="0" applyFont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4" fontId="8" fillId="0" borderId="10" xfId="1" applyNumberFormat="1" applyFont="1" applyFill="1" applyBorder="1" applyAlignment="1" applyProtection="1">
      <alignment horizontal="right"/>
      <protection hidden="1"/>
    </xf>
    <xf numFmtId="0" fontId="6" fillId="0" borderId="10" xfId="0" applyFont="1" applyBorder="1" applyAlignment="1">
      <alignment wrapText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2" xfId="0" applyFont="1" applyBorder="1" applyAlignment="1"/>
    <xf numFmtId="0" fontId="6" fillId="0" borderId="2" xfId="0" applyFont="1" applyBorder="1" applyAlignment="1">
      <alignment horizontal="center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justify"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0" xfId="1" applyNumberFormat="1" applyFont="1" applyFill="1" applyBorder="1" applyAlignment="1" applyProtection="1">
      <alignment horizontal="center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horizontal="left" wrapText="1"/>
    </xf>
    <xf numFmtId="0" fontId="5" fillId="0" borderId="9" xfId="0" applyFont="1" applyBorder="1"/>
    <xf numFmtId="0" fontId="10" fillId="0" borderId="9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horizontal="left" wrapText="1"/>
    </xf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>
      <alignment horizontal="center"/>
    </xf>
    <xf numFmtId="164" fontId="8" fillId="2" borderId="10" xfId="1" applyNumberFormat="1" applyFont="1" applyFill="1" applyBorder="1" applyAlignment="1" applyProtection="1">
      <alignment horizontal="center"/>
      <protection hidden="1"/>
    </xf>
    <xf numFmtId="4" fontId="8" fillId="2" borderId="10" xfId="1" applyNumberFormat="1" applyFont="1" applyFill="1" applyBorder="1" applyAlignment="1" applyProtection="1">
      <alignment horizontal="right"/>
      <protection hidden="1"/>
    </xf>
    <xf numFmtId="0" fontId="6" fillId="2" borderId="10" xfId="0" applyFont="1" applyFill="1" applyBorder="1" applyAlignment="1">
      <alignment horizontal="left" wrapText="1"/>
    </xf>
    <xf numFmtId="0" fontId="6" fillId="2" borderId="14" xfId="0" applyFont="1" applyFill="1" applyBorder="1" applyAlignment="1">
      <alignment horizontal="center"/>
    </xf>
    <xf numFmtId="0" fontId="10" fillId="2" borderId="1" xfId="0" applyFont="1" applyFill="1" applyBorder="1" applyAlignment="1"/>
    <xf numFmtId="0" fontId="8" fillId="0" borderId="2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0" fontId="2" fillId="2" borderId="9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11" fillId="0" borderId="1" xfId="0" applyFont="1" applyFill="1" applyBorder="1" applyAlignment="1"/>
    <xf numFmtId="0" fontId="5" fillId="0" borderId="9" xfId="0" applyFont="1" applyFill="1" applyBorder="1" applyAlignment="1"/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3" fontId="8" fillId="0" borderId="0" xfId="1" applyNumberFormat="1" applyFont="1" applyFill="1" applyBorder="1" applyAlignment="1" applyProtection="1">
      <alignment horizontal="right" vertical="top"/>
      <protection hidden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9" fillId="0" borderId="9" xfId="0" applyFont="1" applyFill="1" applyBorder="1" applyAlignment="1"/>
    <xf numFmtId="0" fontId="10" fillId="0" borderId="1" xfId="0" applyFont="1" applyBorder="1"/>
    <xf numFmtId="0" fontId="10" fillId="0" borderId="3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>
      <alignment horizontal="center"/>
    </xf>
    <xf numFmtId="0" fontId="11" fillId="0" borderId="9" xfId="0" applyFont="1" applyFill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5" fillId="0" borderId="9" xfId="0" applyFont="1" applyBorder="1" applyAlignment="1"/>
    <xf numFmtId="0" fontId="7" fillId="0" borderId="9" xfId="0" applyFont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8" fillId="0" borderId="9" xfId="1" applyNumberFormat="1" applyFont="1" applyFill="1" applyBorder="1" applyAlignment="1" applyProtection="1">
      <alignment horizontal="center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4" fontId="9" fillId="2" borderId="10" xfId="1" applyNumberFormat="1" applyFont="1" applyFill="1" applyBorder="1" applyAlignment="1" applyProtection="1">
      <alignment horizontal="right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vertical="top" wrapText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2" xfId="0" applyFont="1" applyBorder="1" applyAlignment="1"/>
    <xf numFmtId="0" fontId="9" fillId="0" borderId="13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10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2" fillId="0" borderId="6" xfId="1" applyNumberFormat="1" applyFont="1" applyFill="1" applyBorder="1" applyAlignment="1" applyProtection="1">
      <alignment horizontal="right"/>
      <protection hidden="1"/>
    </xf>
    <xf numFmtId="164" fontId="2" fillId="0" borderId="3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8" fillId="2" borderId="10" xfId="1" applyNumberFormat="1" applyFont="1" applyFill="1" applyBorder="1" applyAlignment="1" applyProtection="1">
      <alignment horizontal="left" vertical="top" wrapText="1"/>
      <protection hidden="1"/>
    </xf>
    <xf numFmtId="0" fontId="8" fillId="2" borderId="8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2" fillId="2" borderId="10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1" fontId="4" fillId="0" borderId="1" xfId="0" applyNumberFormat="1" applyFont="1" applyFill="1" applyBorder="1" applyAlignment="1">
      <alignment horizontal="center"/>
    </xf>
    <xf numFmtId="1" fontId="8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2" fillId="0" borderId="10" xfId="0" applyNumberFormat="1" applyFont="1" applyFill="1" applyBorder="1" applyAlignment="1">
      <alignment horizontal="center"/>
    </xf>
    <xf numFmtId="1" fontId="8" fillId="0" borderId="10" xfId="0" applyNumberFormat="1" applyFont="1" applyFill="1" applyBorder="1" applyAlignment="1">
      <alignment horizontal="center"/>
    </xf>
    <xf numFmtId="1" fontId="8" fillId="0" borderId="6" xfId="0" applyNumberFormat="1" applyFont="1" applyFill="1" applyBorder="1" applyAlignment="1">
      <alignment horizontal="center"/>
    </xf>
    <xf numFmtId="1" fontId="2" fillId="0" borderId="6" xfId="0" applyNumberFormat="1" applyFont="1" applyFill="1" applyBorder="1" applyAlignment="1">
      <alignment horizontal="center"/>
    </xf>
    <xf numFmtId="1" fontId="4" fillId="0" borderId="6" xfId="0" applyNumberFormat="1" applyFont="1" applyFill="1" applyBorder="1" applyAlignment="1">
      <alignment horizontal="center"/>
    </xf>
    <xf numFmtId="1" fontId="2" fillId="0" borderId="13" xfId="0" applyNumberFormat="1" applyFont="1" applyFill="1" applyBorder="1" applyAlignment="1">
      <alignment horizontal="center"/>
    </xf>
    <xf numFmtId="1" fontId="8" fillId="0" borderId="13" xfId="0" applyNumberFormat="1" applyFont="1" applyFill="1" applyBorder="1" applyAlignment="1">
      <alignment horizontal="center"/>
    </xf>
    <xf numFmtId="1" fontId="4" fillId="0" borderId="10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12" fillId="0" borderId="0" xfId="1" applyFont="1" applyFill="1"/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164" fontId="5" fillId="0" borderId="10" xfId="1" applyNumberFormat="1" applyFont="1" applyFill="1" applyBorder="1" applyAlignment="1" applyProtection="1">
      <alignment horizontal="center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>
      <alignment horizontal="left"/>
    </xf>
    <xf numFmtId="0" fontId="2" fillId="0" borderId="2" xfId="1" applyNumberFormat="1" applyFont="1" applyFill="1" applyBorder="1" applyAlignment="1" applyProtection="1">
      <alignment horizontal="lef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31"/>
  <sheetViews>
    <sheetView tabSelected="1" topLeftCell="A520" zoomScaleNormal="100" zoomScaleSheetLayoutView="100" workbookViewId="0">
      <selection activeCell="V76" sqref="V76"/>
    </sheetView>
  </sheetViews>
  <sheetFormatPr defaultColWidth="9.140625" defaultRowHeight="14.25"/>
  <cols>
    <col min="1" max="1" width="0.140625" style="4" customWidth="1"/>
    <col min="2" max="6" width="0" style="4" hidden="1" customWidth="1"/>
    <col min="7" max="7" width="41.5703125" style="4" customWidth="1"/>
    <col min="8" max="8" width="4.5703125" style="4" customWidth="1"/>
    <col min="9" max="9" width="14.28515625" style="4" customWidth="1"/>
    <col min="10" max="10" width="5" style="4" customWidth="1"/>
    <col min="11" max="12" width="17" style="4" customWidth="1"/>
    <col min="13" max="13" width="5.28515625" style="4" customWidth="1"/>
    <col min="14" max="14" width="16.28515625" style="4" customWidth="1"/>
    <col min="15" max="239" width="9.140625" style="4" customWidth="1"/>
    <col min="240" max="16384" width="9.140625" style="4"/>
  </cols>
  <sheetData>
    <row r="1" spans="1:14" ht="15">
      <c r="A1" s="2"/>
      <c r="B1" s="2"/>
      <c r="C1" s="2"/>
      <c r="D1" s="2"/>
      <c r="E1" s="2"/>
      <c r="F1" s="2"/>
      <c r="G1" s="2"/>
      <c r="H1" s="2"/>
      <c r="I1" s="286" t="s">
        <v>472</v>
      </c>
      <c r="J1" s="286"/>
      <c r="K1" s="286"/>
      <c r="L1" s="286"/>
      <c r="M1" s="286"/>
      <c r="N1" s="3"/>
    </row>
    <row r="2" spans="1:14" ht="15" customHeight="1">
      <c r="A2" s="2"/>
      <c r="B2" s="2"/>
      <c r="C2" s="2"/>
      <c r="D2" s="2"/>
      <c r="E2" s="2"/>
      <c r="F2" s="2"/>
      <c r="G2" s="288" t="s">
        <v>366</v>
      </c>
      <c r="H2" s="288"/>
      <c r="I2" s="288"/>
      <c r="J2" s="288"/>
      <c r="K2" s="288"/>
      <c r="L2" s="288"/>
      <c r="M2" s="288"/>
      <c r="N2" s="5"/>
    </row>
    <row r="3" spans="1:14" ht="15" customHeight="1">
      <c r="A3" s="2"/>
      <c r="B3" s="2"/>
      <c r="C3" s="2"/>
      <c r="D3" s="2"/>
      <c r="E3" s="2"/>
      <c r="F3" s="2"/>
      <c r="G3" s="288" t="s">
        <v>367</v>
      </c>
      <c r="H3" s="288"/>
      <c r="I3" s="288"/>
      <c r="J3" s="288"/>
      <c r="K3" s="288"/>
      <c r="L3" s="288"/>
      <c r="M3" s="288"/>
      <c r="N3" s="201"/>
    </row>
    <row r="4" spans="1:14" ht="15">
      <c r="A4" s="2"/>
      <c r="B4" s="2"/>
      <c r="C4" s="2"/>
      <c r="D4" s="2"/>
      <c r="E4" s="2"/>
      <c r="F4" s="2"/>
      <c r="G4" s="201"/>
      <c r="H4" s="288" t="s">
        <v>368</v>
      </c>
      <c r="I4" s="288"/>
      <c r="J4" s="288"/>
      <c r="K4" s="288"/>
      <c r="L4" s="288"/>
      <c r="M4" s="288"/>
      <c r="N4" s="201"/>
    </row>
    <row r="5" spans="1:14" ht="15">
      <c r="A5" s="2"/>
      <c r="B5" s="2"/>
      <c r="C5" s="2"/>
      <c r="D5" s="2"/>
      <c r="E5" s="2"/>
      <c r="F5" s="2"/>
      <c r="G5" s="2"/>
      <c r="H5" s="2"/>
      <c r="I5" s="286" t="s">
        <v>479</v>
      </c>
      <c r="J5" s="286"/>
      <c r="K5" s="286"/>
      <c r="L5" s="286"/>
      <c r="M5" s="286"/>
      <c r="N5" s="3"/>
    </row>
    <row r="6" spans="1:14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35.25" customHeight="1">
      <c r="A7" s="2"/>
      <c r="B7" s="287" t="s">
        <v>504</v>
      </c>
      <c r="C7" s="287"/>
      <c r="D7" s="287"/>
      <c r="E7" s="287"/>
      <c r="F7" s="287"/>
      <c r="G7" s="287"/>
      <c r="H7" s="287"/>
      <c r="I7" s="287"/>
      <c r="J7" s="287"/>
      <c r="K7" s="287"/>
      <c r="L7" s="287"/>
      <c r="M7" s="287"/>
      <c r="N7" s="7"/>
    </row>
    <row r="8" spans="1:14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14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14" ht="120">
      <c r="A10" s="2"/>
      <c r="B10" s="8"/>
      <c r="C10" s="8"/>
      <c r="D10" s="8"/>
      <c r="E10" s="9"/>
      <c r="F10" s="9"/>
      <c r="G10" s="1" t="s">
        <v>28</v>
      </c>
      <c r="H10" s="1" t="s">
        <v>118</v>
      </c>
      <c r="I10" s="1" t="s">
        <v>27</v>
      </c>
      <c r="J10" s="1" t="s">
        <v>26</v>
      </c>
      <c r="K10" s="1" t="s">
        <v>427</v>
      </c>
      <c r="L10" s="1" t="s">
        <v>505</v>
      </c>
      <c r="M10" s="1" t="s">
        <v>471</v>
      </c>
      <c r="N10" s="10"/>
    </row>
    <row r="11" spans="1:14" ht="28.5">
      <c r="A11" s="2"/>
      <c r="B11" s="11"/>
      <c r="C11" s="11"/>
      <c r="D11" s="11"/>
      <c r="E11" s="12"/>
      <c r="F11" s="12"/>
      <c r="G11" s="13" t="s">
        <v>119</v>
      </c>
      <c r="H11" s="14">
        <v>850</v>
      </c>
      <c r="I11" s="15"/>
      <c r="J11" s="15"/>
      <c r="K11" s="16">
        <f>SUM(K12+K25+K85+K90+K132+K148+K53+K95+K42+K143+K17+K47)</f>
        <v>271112064.27999997</v>
      </c>
      <c r="L11" s="16">
        <f>SUM(L12+L25+L85+L90+L132+L148+L53+L95+L42+L143+L17+L47)</f>
        <v>190166631.47</v>
      </c>
      <c r="M11" s="241">
        <f t="shared" ref="M11:M108" si="0">L11/K11%</f>
        <v>70.143183032090789</v>
      </c>
      <c r="N11" s="10"/>
    </row>
    <row r="12" spans="1:14" ht="57">
      <c r="A12" s="2"/>
      <c r="B12" s="11"/>
      <c r="C12" s="11"/>
      <c r="D12" s="11"/>
      <c r="E12" s="12"/>
      <c r="F12" s="12"/>
      <c r="G12" s="17" t="s">
        <v>39</v>
      </c>
      <c r="H12" s="17"/>
      <c r="I12" s="18" t="s">
        <v>69</v>
      </c>
      <c r="J12" s="19" t="s">
        <v>0</v>
      </c>
      <c r="K12" s="16">
        <f t="shared" ref="K12:L12" si="1">SUM(K13)</f>
        <v>10000</v>
      </c>
      <c r="L12" s="16">
        <f t="shared" si="1"/>
        <v>0</v>
      </c>
      <c r="M12" s="241">
        <f t="shared" si="0"/>
        <v>0</v>
      </c>
      <c r="N12" s="10"/>
    </row>
    <row r="13" spans="1:14" ht="75">
      <c r="A13" s="2"/>
      <c r="B13" s="11"/>
      <c r="C13" s="11"/>
      <c r="D13" s="11"/>
      <c r="E13" s="12"/>
      <c r="F13" s="12"/>
      <c r="G13" s="20" t="s">
        <v>132</v>
      </c>
      <c r="H13" s="21"/>
      <c r="I13" s="22" t="s">
        <v>80</v>
      </c>
      <c r="J13" s="23"/>
      <c r="K13" s="24">
        <f t="shared" ref="K13:L15" si="2">SUM(K14)</f>
        <v>10000</v>
      </c>
      <c r="L13" s="24">
        <f t="shared" si="2"/>
        <v>0</v>
      </c>
      <c r="M13" s="242">
        <f t="shared" si="0"/>
        <v>0</v>
      </c>
      <c r="N13" s="10"/>
    </row>
    <row r="14" spans="1:14" ht="150">
      <c r="A14" s="2"/>
      <c r="B14" s="11"/>
      <c r="C14" s="11"/>
      <c r="D14" s="11"/>
      <c r="E14" s="12"/>
      <c r="F14" s="12"/>
      <c r="G14" s="20" t="s">
        <v>188</v>
      </c>
      <c r="H14" s="25"/>
      <c r="I14" s="22" t="s">
        <v>81</v>
      </c>
      <c r="J14" s="26"/>
      <c r="K14" s="24">
        <f t="shared" si="2"/>
        <v>10000</v>
      </c>
      <c r="L14" s="24">
        <f t="shared" si="2"/>
        <v>0</v>
      </c>
      <c r="M14" s="242">
        <f t="shared" si="0"/>
        <v>0</v>
      </c>
      <c r="N14" s="10"/>
    </row>
    <row r="15" spans="1:14" ht="75">
      <c r="A15" s="2"/>
      <c r="B15" s="11"/>
      <c r="C15" s="11"/>
      <c r="D15" s="11"/>
      <c r="E15" s="12"/>
      <c r="F15" s="12"/>
      <c r="G15" s="27" t="s">
        <v>339</v>
      </c>
      <c r="H15" s="28"/>
      <c r="I15" s="29" t="s">
        <v>82</v>
      </c>
      <c r="J15" s="26"/>
      <c r="K15" s="33">
        <f t="shared" si="2"/>
        <v>10000</v>
      </c>
      <c r="L15" s="33">
        <f t="shared" si="2"/>
        <v>0</v>
      </c>
      <c r="M15" s="243">
        <f t="shared" si="0"/>
        <v>0</v>
      </c>
      <c r="N15" s="10"/>
    </row>
    <row r="16" spans="1:14" ht="30">
      <c r="A16" s="2"/>
      <c r="B16" s="11"/>
      <c r="C16" s="11"/>
      <c r="D16" s="11"/>
      <c r="E16" s="12"/>
      <c r="F16" s="12"/>
      <c r="G16" s="30" t="s">
        <v>2</v>
      </c>
      <c r="H16" s="31"/>
      <c r="I16" s="32"/>
      <c r="J16" s="26">
        <v>200</v>
      </c>
      <c r="K16" s="33">
        <v>10000</v>
      </c>
      <c r="L16" s="33">
        <v>0</v>
      </c>
      <c r="M16" s="243">
        <f t="shared" si="0"/>
        <v>0</v>
      </c>
      <c r="N16" s="10"/>
    </row>
    <row r="17" spans="1:14" ht="61.5" customHeight="1">
      <c r="A17" s="2"/>
      <c r="B17" s="11"/>
      <c r="C17" s="11"/>
      <c r="D17" s="11"/>
      <c r="E17" s="12"/>
      <c r="F17" s="12"/>
      <c r="G17" s="17" t="s">
        <v>415</v>
      </c>
      <c r="H17" s="31"/>
      <c r="I17" s="113" t="s">
        <v>419</v>
      </c>
      <c r="J17" s="19"/>
      <c r="K17" s="16">
        <f t="shared" ref="K17:L17" si="3">SUM(K18)</f>
        <v>20909556.949999999</v>
      </c>
      <c r="L17" s="16">
        <f t="shared" si="3"/>
        <v>14829262.25</v>
      </c>
      <c r="M17" s="241">
        <f t="shared" si="0"/>
        <v>70.920977835448596</v>
      </c>
      <c r="N17" s="10"/>
    </row>
    <row r="18" spans="1:14" ht="45">
      <c r="A18" s="2"/>
      <c r="B18" s="11"/>
      <c r="C18" s="11"/>
      <c r="D18" s="11"/>
      <c r="E18" s="12"/>
      <c r="F18" s="12"/>
      <c r="G18" s="36" t="s">
        <v>416</v>
      </c>
      <c r="H18" s="31"/>
      <c r="I18" s="45" t="s">
        <v>420</v>
      </c>
      <c r="J18" s="23"/>
      <c r="K18" s="24">
        <f>SUM(K19+K22)</f>
        <v>20909556.949999999</v>
      </c>
      <c r="L18" s="24">
        <f>SUM(L19+L22)</f>
        <v>14829262.25</v>
      </c>
      <c r="M18" s="242">
        <f t="shared" si="0"/>
        <v>70.920977835448596</v>
      </c>
      <c r="N18" s="10"/>
    </row>
    <row r="19" spans="1:14" ht="15">
      <c r="A19" s="2"/>
      <c r="B19" s="11"/>
      <c r="C19" s="11"/>
      <c r="D19" s="11"/>
      <c r="E19" s="12"/>
      <c r="F19" s="12"/>
      <c r="G19" s="36" t="s">
        <v>417</v>
      </c>
      <c r="H19" s="31"/>
      <c r="I19" s="45" t="s">
        <v>421</v>
      </c>
      <c r="J19" s="23"/>
      <c r="K19" s="24">
        <f t="shared" ref="K19:L23" si="4">SUM(K20)</f>
        <v>13234118</v>
      </c>
      <c r="L19" s="24">
        <f t="shared" si="4"/>
        <v>7175920.3200000003</v>
      </c>
      <c r="M19" s="245">
        <f t="shared" si="0"/>
        <v>54.222883005879204</v>
      </c>
      <c r="N19" s="10"/>
    </row>
    <row r="20" spans="1:14" ht="60">
      <c r="A20" s="2"/>
      <c r="B20" s="11"/>
      <c r="C20" s="11"/>
      <c r="D20" s="11"/>
      <c r="E20" s="12"/>
      <c r="F20" s="12"/>
      <c r="G20" s="30" t="s">
        <v>418</v>
      </c>
      <c r="H20" s="31"/>
      <c r="I20" s="44" t="s">
        <v>422</v>
      </c>
      <c r="J20" s="26"/>
      <c r="K20" s="33">
        <f t="shared" si="4"/>
        <v>13234118</v>
      </c>
      <c r="L20" s="33">
        <f t="shared" si="4"/>
        <v>7175920.3200000003</v>
      </c>
      <c r="M20" s="243">
        <f t="shared" si="0"/>
        <v>54.222883005879204</v>
      </c>
      <c r="N20" s="10"/>
    </row>
    <row r="21" spans="1:14" ht="30">
      <c r="A21" s="2"/>
      <c r="B21" s="11"/>
      <c r="C21" s="11"/>
      <c r="D21" s="11"/>
      <c r="E21" s="12"/>
      <c r="F21" s="12"/>
      <c r="G21" s="43" t="s">
        <v>2</v>
      </c>
      <c r="H21" s="31"/>
      <c r="I21" s="107" t="s">
        <v>0</v>
      </c>
      <c r="J21" s="141">
        <v>200</v>
      </c>
      <c r="K21" s="221">
        <v>13234118</v>
      </c>
      <c r="L21" s="221">
        <v>7175920.3200000003</v>
      </c>
      <c r="M21" s="244">
        <f t="shared" si="0"/>
        <v>54.222883005879204</v>
      </c>
      <c r="N21" s="10"/>
    </row>
    <row r="22" spans="1:14" ht="30">
      <c r="A22" s="2"/>
      <c r="B22" s="11"/>
      <c r="C22" s="11"/>
      <c r="D22" s="11"/>
      <c r="E22" s="12"/>
      <c r="F22" s="12"/>
      <c r="G22" s="36" t="s">
        <v>423</v>
      </c>
      <c r="H22" s="31"/>
      <c r="I22" s="45" t="s">
        <v>425</v>
      </c>
      <c r="J22" s="23"/>
      <c r="K22" s="24">
        <f>SUM(K23)</f>
        <v>7675438.9500000002</v>
      </c>
      <c r="L22" s="24">
        <f>SUM(L23)</f>
        <v>7653341.9299999997</v>
      </c>
      <c r="M22" s="242">
        <f t="shared" si="0"/>
        <v>99.712107409830935</v>
      </c>
      <c r="N22" s="10"/>
    </row>
    <row r="23" spans="1:14" ht="18" customHeight="1">
      <c r="A23" s="2"/>
      <c r="B23" s="11"/>
      <c r="C23" s="11"/>
      <c r="D23" s="11"/>
      <c r="E23" s="12"/>
      <c r="F23" s="12"/>
      <c r="G23" s="43" t="s">
        <v>424</v>
      </c>
      <c r="H23" s="31"/>
      <c r="I23" s="107" t="s">
        <v>426</v>
      </c>
      <c r="J23" s="222"/>
      <c r="K23" s="80">
        <f t="shared" si="4"/>
        <v>7675438.9500000002</v>
      </c>
      <c r="L23" s="80">
        <f t="shared" si="4"/>
        <v>7653341.9299999997</v>
      </c>
      <c r="M23" s="243">
        <f t="shared" si="0"/>
        <v>99.712107409830935</v>
      </c>
      <c r="N23" s="10"/>
    </row>
    <row r="24" spans="1:14" ht="30">
      <c r="A24" s="2"/>
      <c r="B24" s="11"/>
      <c r="C24" s="11"/>
      <c r="D24" s="11"/>
      <c r="E24" s="12"/>
      <c r="F24" s="12"/>
      <c r="G24" s="30" t="s">
        <v>2</v>
      </c>
      <c r="H24" s="31"/>
      <c r="I24" s="44" t="s">
        <v>0</v>
      </c>
      <c r="J24" s="26">
        <v>200</v>
      </c>
      <c r="K24" s="33">
        <v>7675438.9500000002</v>
      </c>
      <c r="L24" s="33">
        <v>7653341.9299999997</v>
      </c>
      <c r="M24" s="243">
        <f t="shared" si="0"/>
        <v>99.712107409830935</v>
      </c>
      <c r="N24" s="10"/>
    </row>
    <row r="25" spans="1:14" ht="57.75">
      <c r="A25" s="2"/>
      <c r="B25" s="11"/>
      <c r="C25" s="11"/>
      <c r="D25" s="11"/>
      <c r="E25" s="12"/>
      <c r="F25" s="12"/>
      <c r="G25" s="34" t="s">
        <v>41</v>
      </c>
      <c r="H25" s="37"/>
      <c r="I25" s="40" t="s">
        <v>85</v>
      </c>
      <c r="J25" s="19" t="s">
        <v>0</v>
      </c>
      <c r="K25" s="16">
        <f>SUM(K26+K36)</f>
        <v>16617550</v>
      </c>
      <c r="L25" s="16">
        <f>SUM(L26+L36)</f>
        <v>10583318.739999998</v>
      </c>
      <c r="M25" s="241">
        <f t="shared" si="0"/>
        <v>63.687599796600573</v>
      </c>
    </row>
    <row r="26" spans="1:14" ht="75">
      <c r="A26" s="2"/>
      <c r="B26" s="11"/>
      <c r="C26" s="11"/>
      <c r="D26" s="11"/>
      <c r="E26" s="12"/>
      <c r="F26" s="12"/>
      <c r="G26" s="36" t="s">
        <v>331</v>
      </c>
      <c r="H26" s="36"/>
      <c r="I26" s="38" t="s">
        <v>86</v>
      </c>
      <c r="J26" s="23"/>
      <c r="K26" s="122">
        <f>SUM(K27+K33+K30)</f>
        <v>1078550</v>
      </c>
      <c r="L26" s="122">
        <f>SUM(L27+L33+L30)</f>
        <v>76000</v>
      </c>
      <c r="M26" s="242">
        <f t="shared" si="0"/>
        <v>7.0464976125353482</v>
      </c>
    </row>
    <row r="27" spans="1:14" ht="15">
      <c r="A27" s="2"/>
      <c r="B27" s="11"/>
      <c r="C27" s="11"/>
      <c r="D27" s="11"/>
      <c r="E27" s="12"/>
      <c r="F27" s="12"/>
      <c r="G27" s="36" t="s">
        <v>204</v>
      </c>
      <c r="H27" s="41"/>
      <c r="I27" s="38" t="s">
        <v>208</v>
      </c>
      <c r="J27" s="23"/>
      <c r="K27" s="122">
        <f>SUM(K28)</f>
        <v>870000</v>
      </c>
      <c r="L27" s="122">
        <f>SUM(L28)</f>
        <v>0</v>
      </c>
      <c r="M27" s="242">
        <f t="shared" si="0"/>
        <v>0</v>
      </c>
    </row>
    <row r="28" spans="1:14" ht="30">
      <c r="A28" s="2"/>
      <c r="B28" s="11"/>
      <c r="C28" s="11"/>
      <c r="D28" s="11"/>
      <c r="E28" s="12"/>
      <c r="F28" s="12"/>
      <c r="G28" s="42" t="s">
        <v>205</v>
      </c>
      <c r="H28" s="43"/>
      <c r="I28" s="39" t="s">
        <v>209</v>
      </c>
      <c r="J28" s="26"/>
      <c r="K28" s="186">
        <f>SUM(K29)</f>
        <v>870000</v>
      </c>
      <c r="L28" s="186">
        <f>SUM(L29)</f>
        <v>0</v>
      </c>
      <c r="M28" s="244">
        <f t="shared" si="0"/>
        <v>0</v>
      </c>
    </row>
    <row r="29" spans="1:14" ht="30">
      <c r="A29" s="2"/>
      <c r="B29" s="11"/>
      <c r="C29" s="11"/>
      <c r="D29" s="11"/>
      <c r="E29" s="12"/>
      <c r="F29" s="12"/>
      <c r="G29" s="30" t="s">
        <v>2</v>
      </c>
      <c r="H29" s="30"/>
      <c r="I29" s="44" t="s">
        <v>0</v>
      </c>
      <c r="J29" s="26">
        <v>200</v>
      </c>
      <c r="K29" s="123">
        <v>870000</v>
      </c>
      <c r="L29" s="123">
        <v>0</v>
      </c>
      <c r="M29" s="243">
        <f t="shared" si="0"/>
        <v>0</v>
      </c>
    </row>
    <row r="30" spans="1:14" ht="105">
      <c r="A30" s="2"/>
      <c r="B30" s="11"/>
      <c r="C30" s="11"/>
      <c r="D30" s="11"/>
      <c r="E30" s="12"/>
      <c r="F30" s="12"/>
      <c r="G30" s="36" t="s">
        <v>351</v>
      </c>
      <c r="H30" s="30"/>
      <c r="I30" s="45" t="s">
        <v>192</v>
      </c>
      <c r="J30" s="23"/>
      <c r="K30" s="185">
        <f>SUM(K31)</f>
        <v>70000</v>
      </c>
      <c r="L30" s="185">
        <f>SUM(L31)</f>
        <v>40000</v>
      </c>
      <c r="M30" s="242">
        <f t="shared" si="0"/>
        <v>57.142857142857146</v>
      </c>
    </row>
    <row r="31" spans="1:14" ht="60">
      <c r="A31" s="2"/>
      <c r="B31" s="11"/>
      <c r="C31" s="11"/>
      <c r="D31" s="11"/>
      <c r="E31" s="12"/>
      <c r="F31" s="12"/>
      <c r="G31" s="30" t="s">
        <v>206</v>
      </c>
      <c r="H31" s="30"/>
      <c r="I31" s="44" t="s">
        <v>210</v>
      </c>
      <c r="J31" s="26"/>
      <c r="K31" s="186">
        <f>SUM(K32)</f>
        <v>70000</v>
      </c>
      <c r="L31" s="186">
        <f>SUM(L32)</f>
        <v>40000</v>
      </c>
      <c r="M31" s="243">
        <f t="shared" si="0"/>
        <v>57.142857142857146</v>
      </c>
    </row>
    <row r="32" spans="1:14" ht="30">
      <c r="A32" s="2"/>
      <c r="B32" s="11"/>
      <c r="C32" s="11"/>
      <c r="D32" s="11"/>
      <c r="E32" s="12"/>
      <c r="F32" s="12"/>
      <c r="G32" s="30" t="s">
        <v>2</v>
      </c>
      <c r="H32" s="30"/>
      <c r="I32" s="44" t="s">
        <v>0</v>
      </c>
      <c r="J32" s="26">
        <v>200</v>
      </c>
      <c r="K32" s="123">
        <v>70000</v>
      </c>
      <c r="L32" s="123">
        <v>40000</v>
      </c>
      <c r="M32" s="243">
        <f t="shared" si="0"/>
        <v>57.142857142857146</v>
      </c>
    </row>
    <row r="33" spans="1:13" ht="45">
      <c r="A33" s="2"/>
      <c r="B33" s="11"/>
      <c r="C33" s="11"/>
      <c r="D33" s="11"/>
      <c r="E33" s="12"/>
      <c r="F33" s="12"/>
      <c r="G33" s="42" t="s">
        <v>193</v>
      </c>
      <c r="H33" s="30"/>
      <c r="I33" s="46" t="s">
        <v>211</v>
      </c>
      <c r="J33" s="47"/>
      <c r="K33" s="186">
        <f>SUM(K34)</f>
        <v>138550</v>
      </c>
      <c r="L33" s="186">
        <f>SUM(L34)</f>
        <v>36000</v>
      </c>
      <c r="M33" s="243">
        <f t="shared" si="0"/>
        <v>25.983399494767234</v>
      </c>
    </row>
    <row r="34" spans="1:13" ht="45">
      <c r="A34" s="2"/>
      <c r="B34" s="11"/>
      <c r="C34" s="11"/>
      <c r="D34" s="11"/>
      <c r="E34" s="12"/>
      <c r="F34" s="12"/>
      <c r="G34" s="42" t="s">
        <v>194</v>
      </c>
      <c r="H34" s="30"/>
      <c r="I34" s="46" t="s">
        <v>212</v>
      </c>
      <c r="J34" s="47"/>
      <c r="K34" s="186">
        <f>SUM(K35)</f>
        <v>138550</v>
      </c>
      <c r="L34" s="186">
        <f>SUM(L35)</f>
        <v>36000</v>
      </c>
      <c r="M34" s="243">
        <f t="shared" si="0"/>
        <v>25.983399494767234</v>
      </c>
    </row>
    <row r="35" spans="1:13" ht="30">
      <c r="A35" s="2"/>
      <c r="B35" s="11"/>
      <c r="C35" s="11"/>
      <c r="D35" s="11"/>
      <c r="E35" s="12"/>
      <c r="F35" s="12"/>
      <c r="G35" s="30" t="s">
        <v>2</v>
      </c>
      <c r="H35" s="30"/>
      <c r="I35" s="44" t="s">
        <v>0</v>
      </c>
      <c r="J35" s="26">
        <v>200</v>
      </c>
      <c r="K35" s="123">
        <v>138550</v>
      </c>
      <c r="L35" s="123">
        <v>36000</v>
      </c>
      <c r="M35" s="243">
        <f t="shared" si="0"/>
        <v>25.983399494767234</v>
      </c>
    </row>
    <row r="36" spans="1:13" ht="60">
      <c r="A36" s="2"/>
      <c r="B36" s="11"/>
      <c r="C36" s="11"/>
      <c r="D36" s="11"/>
      <c r="E36" s="12"/>
      <c r="F36" s="12"/>
      <c r="G36" s="36" t="s">
        <v>429</v>
      </c>
      <c r="H36" s="30"/>
      <c r="I36" s="48" t="s">
        <v>183</v>
      </c>
      <c r="J36" s="49" t="s">
        <v>0</v>
      </c>
      <c r="K36" s="24">
        <f>SUM(K37)</f>
        <v>15539000</v>
      </c>
      <c r="L36" s="24">
        <f>SUM(L37)</f>
        <v>10507318.739999998</v>
      </c>
      <c r="M36" s="242">
        <f t="shared" si="0"/>
        <v>67.619014994529877</v>
      </c>
    </row>
    <row r="37" spans="1:13" ht="90">
      <c r="A37" s="2"/>
      <c r="B37" s="11"/>
      <c r="C37" s="11"/>
      <c r="D37" s="11"/>
      <c r="E37" s="12"/>
      <c r="F37" s="12"/>
      <c r="G37" s="41" t="s">
        <v>207</v>
      </c>
      <c r="H37" s="30"/>
      <c r="I37" s="50" t="s">
        <v>184</v>
      </c>
      <c r="J37" s="23"/>
      <c r="K37" s="24">
        <f>SUM(K38)</f>
        <v>15539000</v>
      </c>
      <c r="L37" s="24">
        <f>SUM(L38)</f>
        <v>10507318.739999998</v>
      </c>
      <c r="M37" s="242">
        <f t="shared" si="0"/>
        <v>67.619014994529877</v>
      </c>
    </row>
    <row r="38" spans="1:13" ht="45">
      <c r="A38" s="2"/>
      <c r="B38" s="11"/>
      <c r="C38" s="11"/>
      <c r="D38" s="11"/>
      <c r="E38" s="12"/>
      <c r="F38" s="12"/>
      <c r="G38" s="30" t="s">
        <v>42</v>
      </c>
      <c r="H38" s="30"/>
      <c r="I38" s="51" t="s">
        <v>213</v>
      </c>
      <c r="J38" s="26"/>
      <c r="K38" s="33">
        <f>SUM(K39:K41)</f>
        <v>15539000</v>
      </c>
      <c r="L38" s="33">
        <f>SUM(L39:L41)</f>
        <v>10507318.739999998</v>
      </c>
      <c r="M38" s="243">
        <f t="shared" si="0"/>
        <v>67.619014994529877</v>
      </c>
    </row>
    <row r="39" spans="1:13" ht="90">
      <c r="A39" s="2"/>
      <c r="B39" s="11"/>
      <c r="C39" s="11"/>
      <c r="D39" s="11"/>
      <c r="E39" s="12"/>
      <c r="F39" s="12"/>
      <c r="G39" s="30" t="s">
        <v>3</v>
      </c>
      <c r="H39" s="30"/>
      <c r="I39" s="51"/>
      <c r="J39" s="26">
        <v>100</v>
      </c>
      <c r="K39" s="33">
        <v>13023600</v>
      </c>
      <c r="L39" s="33">
        <v>8811446.3699999992</v>
      </c>
      <c r="M39" s="243">
        <f t="shared" si="0"/>
        <v>67.657532249147692</v>
      </c>
    </row>
    <row r="40" spans="1:13" ht="30">
      <c r="A40" s="2"/>
      <c r="B40" s="11"/>
      <c r="C40" s="11"/>
      <c r="D40" s="11"/>
      <c r="E40" s="12"/>
      <c r="F40" s="12"/>
      <c r="G40" s="30" t="s">
        <v>2</v>
      </c>
      <c r="H40" s="30"/>
      <c r="I40" s="44" t="s">
        <v>0</v>
      </c>
      <c r="J40" s="26">
        <v>200</v>
      </c>
      <c r="K40" s="33">
        <v>2487900</v>
      </c>
      <c r="L40" s="33">
        <v>1684447.37</v>
      </c>
      <c r="M40" s="243">
        <f t="shared" si="0"/>
        <v>67.70558985489771</v>
      </c>
    </row>
    <row r="41" spans="1:13" ht="15">
      <c r="A41" s="2"/>
      <c r="B41" s="11"/>
      <c r="C41" s="11"/>
      <c r="D41" s="11"/>
      <c r="E41" s="12"/>
      <c r="F41" s="12"/>
      <c r="G41" s="30" t="s">
        <v>1</v>
      </c>
      <c r="H41" s="30"/>
      <c r="I41" s="44" t="s">
        <v>0</v>
      </c>
      <c r="J41" s="26">
        <v>800</v>
      </c>
      <c r="K41" s="33">
        <v>27500</v>
      </c>
      <c r="L41" s="33">
        <v>11425</v>
      </c>
      <c r="M41" s="243">
        <f t="shared" si="0"/>
        <v>41.545454545454547</v>
      </c>
    </row>
    <row r="42" spans="1:13" ht="43.5">
      <c r="A42" s="2"/>
      <c r="B42" s="11"/>
      <c r="C42" s="11"/>
      <c r="D42" s="11"/>
      <c r="E42" s="12"/>
      <c r="F42" s="12"/>
      <c r="G42" s="118" t="s">
        <v>129</v>
      </c>
      <c r="H42" s="17"/>
      <c r="I42" s="113" t="s">
        <v>130</v>
      </c>
      <c r="J42" s="19" t="s">
        <v>0</v>
      </c>
      <c r="K42" s="16">
        <f t="shared" ref="K42:L42" si="5">SUM(K43)</f>
        <v>572000</v>
      </c>
      <c r="L42" s="16">
        <f t="shared" si="5"/>
        <v>0</v>
      </c>
      <c r="M42" s="251">
        <f t="shared" si="0"/>
        <v>0</v>
      </c>
    </row>
    <row r="43" spans="1:13" ht="60">
      <c r="A43" s="2"/>
      <c r="B43" s="11"/>
      <c r="C43" s="11"/>
      <c r="D43" s="11"/>
      <c r="E43" s="12"/>
      <c r="F43" s="12"/>
      <c r="G43" s="119" t="s">
        <v>143</v>
      </c>
      <c r="H43" s="17"/>
      <c r="I43" s="120" t="s">
        <v>131</v>
      </c>
      <c r="J43" s="121" t="s">
        <v>0</v>
      </c>
      <c r="K43" s="24">
        <f t="shared" ref="K43:L45" si="6">SUM(K44)</f>
        <v>572000</v>
      </c>
      <c r="L43" s="24">
        <f t="shared" si="6"/>
        <v>0</v>
      </c>
      <c r="M43" s="243">
        <f t="shared" si="0"/>
        <v>0</v>
      </c>
    </row>
    <row r="44" spans="1:13" ht="93" customHeight="1">
      <c r="A44" s="2"/>
      <c r="B44" s="11"/>
      <c r="C44" s="11"/>
      <c r="D44" s="11"/>
      <c r="E44" s="12"/>
      <c r="F44" s="12"/>
      <c r="G44" s="119" t="s">
        <v>346</v>
      </c>
      <c r="H44" s="17"/>
      <c r="I44" s="120" t="s">
        <v>347</v>
      </c>
      <c r="J44" s="121"/>
      <c r="K44" s="24">
        <f t="shared" si="6"/>
        <v>572000</v>
      </c>
      <c r="L44" s="24">
        <f t="shared" si="6"/>
        <v>0</v>
      </c>
      <c r="M44" s="243">
        <f t="shared" si="0"/>
        <v>0</v>
      </c>
    </row>
    <row r="45" spans="1:13" ht="30">
      <c r="A45" s="2"/>
      <c r="B45" s="11"/>
      <c r="C45" s="11"/>
      <c r="D45" s="11"/>
      <c r="E45" s="12"/>
      <c r="F45" s="12"/>
      <c r="G45" s="124" t="s">
        <v>144</v>
      </c>
      <c r="H45" s="17"/>
      <c r="I45" s="188" t="s">
        <v>348</v>
      </c>
      <c r="J45" s="189"/>
      <c r="K45" s="33">
        <f t="shared" si="6"/>
        <v>572000</v>
      </c>
      <c r="L45" s="33">
        <f t="shared" si="6"/>
        <v>0</v>
      </c>
      <c r="M45" s="243">
        <f t="shared" si="0"/>
        <v>0</v>
      </c>
    </row>
    <row r="46" spans="1:13" ht="30">
      <c r="A46" s="2"/>
      <c r="B46" s="11"/>
      <c r="C46" s="11"/>
      <c r="D46" s="11"/>
      <c r="E46" s="12"/>
      <c r="F46" s="12"/>
      <c r="G46" s="124" t="s">
        <v>2</v>
      </c>
      <c r="H46" s="17"/>
      <c r="I46" s="120"/>
      <c r="J46" s="189">
        <v>200</v>
      </c>
      <c r="K46" s="33">
        <v>572000</v>
      </c>
      <c r="L46" s="33">
        <v>0</v>
      </c>
      <c r="M46" s="243">
        <f t="shared" si="0"/>
        <v>0</v>
      </c>
    </row>
    <row r="47" spans="1:13" ht="57">
      <c r="A47" s="2"/>
      <c r="B47" s="11"/>
      <c r="C47" s="11"/>
      <c r="D47" s="11"/>
      <c r="E47" s="12"/>
      <c r="F47" s="12"/>
      <c r="G47" s="269" t="s">
        <v>514</v>
      </c>
      <c r="H47" s="17"/>
      <c r="I47" s="270" t="s">
        <v>91</v>
      </c>
      <c r="J47" s="268"/>
      <c r="K47" s="16">
        <f t="shared" ref="K47:L49" si="7">K48</f>
        <v>7500000</v>
      </c>
      <c r="L47" s="16">
        <f t="shared" si="7"/>
        <v>32077.1</v>
      </c>
      <c r="M47" s="243">
        <f t="shared" si="0"/>
        <v>0.42769466666666667</v>
      </c>
    </row>
    <row r="48" spans="1:13" ht="60">
      <c r="A48" s="2"/>
      <c r="B48" s="11"/>
      <c r="C48" s="11"/>
      <c r="D48" s="11"/>
      <c r="E48" s="12"/>
      <c r="F48" s="12"/>
      <c r="G48" s="119" t="s">
        <v>515</v>
      </c>
      <c r="H48" s="17"/>
      <c r="I48" s="120" t="s">
        <v>92</v>
      </c>
      <c r="J48" s="121"/>
      <c r="K48" s="24">
        <f t="shared" si="7"/>
        <v>7500000</v>
      </c>
      <c r="L48" s="24">
        <f t="shared" si="7"/>
        <v>32077.1</v>
      </c>
      <c r="M48" s="243">
        <f t="shared" si="0"/>
        <v>0.42769466666666667</v>
      </c>
    </row>
    <row r="49" spans="1:13" ht="30">
      <c r="A49" s="2"/>
      <c r="B49" s="11"/>
      <c r="C49" s="11"/>
      <c r="D49" s="11"/>
      <c r="E49" s="12"/>
      <c r="F49" s="12"/>
      <c r="G49" s="124" t="s">
        <v>516</v>
      </c>
      <c r="H49" s="17"/>
      <c r="I49" s="188" t="s">
        <v>519</v>
      </c>
      <c r="J49" s="189"/>
      <c r="K49" s="33">
        <f t="shared" si="7"/>
        <v>7500000</v>
      </c>
      <c r="L49" s="33">
        <f t="shared" si="7"/>
        <v>32077.1</v>
      </c>
      <c r="M49" s="243">
        <f t="shared" si="0"/>
        <v>0.42769466666666667</v>
      </c>
    </row>
    <row r="50" spans="1:13" ht="15">
      <c r="A50" s="2"/>
      <c r="B50" s="11"/>
      <c r="C50" s="11"/>
      <c r="D50" s="11"/>
      <c r="E50" s="12"/>
      <c r="F50" s="12"/>
      <c r="G50" s="124" t="s">
        <v>517</v>
      </c>
      <c r="H50" s="17"/>
      <c r="I50" s="188" t="s">
        <v>520</v>
      </c>
      <c r="J50" s="189"/>
      <c r="K50" s="123">
        <f>SUM(K51+K52)</f>
        <v>7500000</v>
      </c>
      <c r="L50" s="123">
        <f>SUM(L51+L52)</f>
        <v>32077.1</v>
      </c>
      <c r="M50" s="243">
        <f t="shared" si="0"/>
        <v>0.42769466666666667</v>
      </c>
    </row>
    <row r="51" spans="1:13" ht="30">
      <c r="A51" s="2"/>
      <c r="B51" s="11"/>
      <c r="C51" s="11"/>
      <c r="D51" s="11"/>
      <c r="E51" s="12"/>
      <c r="F51" s="12"/>
      <c r="G51" s="132" t="s">
        <v>2</v>
      </c>
      <c r="H51" s="17"/>
      <c r="I51" s="188"/>
      <c r="J51" s="117">
        <v>200</v>
      </c>
      <c r="K51" s="186">
        <v>32077.1</v>
      </c>
      <c r="L51" s="186">
        <v>32077.1</v>
      </c>
      <c r="M51" s="243">
        <f t="shared" si="0"/>
        <v>100.00000000000001</v>
      </c>
    </row>
    <row r="52" spans="1:13" ht="45">
      <c r="A52" s="2"/>
      <c r="B52" s="11"/>
      <c r="C52" s="11"/>
      <c r="D52" s="11"/>
      <c r="E52" s="12"/>
      <c r="F52" s="12"/>
      <c r="G52" s="124" t="s">
        <v>518</v>
      </c>
      <c r="H52" s="17"/>
      <c r="I52" s="188"/>
      <c r="J52" s="26">
        <v>400</v>
      </c>
      <c r="K52" s="190">
        <v>7467922.9000000004</v>
      </c>
      <c r="L52" s="33">
        <v>0</v>
      </c>
      <c r="M52" s="243">
        <f t="shared" si="0"/>
        <v>0</v>
      </c>
    </row>
    <row r="53" spans="1:13" ht="72">
      <c r="A53" s="2"/>
      <c r="B53" s="11"/>
      <c r="C53" s="11"/>
      <c r="D53" s="11"/>
      <c r="E53" s="12"/>
      <c r="F53" s="12"/>
      <c r="G53" s="34" t="s">
        <v>48</v>
      </c>
      <c r="H53" s="30"/>
      <c r="I53" s="127" t="s">
        <v>340</v>
      </c>
      <c r="J53" s="26"/>
      <c r="K53" s="16">
        <f>SUM(K54+K59+K79)</f>
        <v>33857562.409999996</v>
      </c>
      <c r="L53" s="16">
        <f>SUM(L54+L59+L79)</f>
        <v>18851217.02</v>
      </c>
      <c r="M53" s="241">
        <f t="shared" si="0"/>
        <v>55.678010105158073</v>
      </c>
    </row>
    <row r="54" spans="1:13" ht="75">
      <c r="A54" s="2"/>
      <c r="B54" s="11"/>
      <c r="C54" s="11"/>
      <c r="D54" s="11"/>
      <c r="E54" s="12"/>
      <c r="F54" s="12"/>
      <c r="G54" s="128" t="s">
        <v>136</v>
      </c>
      <c r="H54" s="30"/>
      <c r="I54" s="134" t="s">
        <v>94</v>
      </c>
      <c r="J54" s="135"/>
      <c r="K54" s="136">
        <f>SUM(K55)</f>
        <v>580000</v>
      </c>
      <c r="L54" s="136">
        <f>SUM(L55)</f>
        <v>59305.29</v>
      </c>
      <c r="M54" s="242">
        <f t="shared" si="0"/>
        <v>10.22505</v>
      </c>
    </row>
    <row r="55" spans="1:13" ht="30">
      <c r="A55" s="2"/>
      <c r="B55" s="11"/>
      <c r="C55" s="11"/>
      <c r="D55" s="11"/>
      <c r="E55" s="12"/>
      <c r="F55" s="12"/>
      <c r="G55" s="137" t="s">
        <v>176</v>
      </c>
      <c r="H55" s="30"/>
      <c r="I55" s="138" t="s">
        <v>178</v>
      </c>
      <c r="J55" s="135"/>
      <c r="K55" s="123">
        <f>SUM(K56)</f>
        <v>580000</v>
      </c>
      <c r="L55" s="123">
        <f>SUM(L56)</f>
        <v>59305.29</v>
      </c>
      <c r="M55" s="242">
        <f>L55/K55%</f>
        <v>10.22505</v>
      </c>
    </row>
    <row r="56" spans="1:13" ht="45">
      <c r="A56" s="2"/>
      <c r="B56" s="11"/>
      <c r="C56" s="11"/>
      <c r="D56" s="11"/>
      <c r="E56" s="12"/>
      <c r="F56" s="12"/>
      <c r="G56" s="131" t="s">
        <v>177</v>
      </c>
      <c r="H56" s="30"/>
      <c r="I56" s="139" t="s">
        <v>179</v>
      </c>
      <c r="J56" s="130"/>
      <c r="K56" s="123">
        <f>SUM(K57+K58)</f>
        <v>580000</v>
      </c>
      <c r="L56" s="123">
        <f>SUM(L57+L58)</f>
        <v>59305.29</v>
      </c>
      <c r="M56" s="243">
        <f t="shared" si="0"/>
        <v>10.22505</v>
      </c>
    </row>
    <row r="57" spans="1:13" ht="30">
      <c r="A57" s="2"/>
      <c r="B57" s="11"/>
      <c r="C57" s="11"/>
      <c r="D57" s="11"/>
      <c r="E57" s="12"/>
      <c r="F57" s="12"/>
      <c r="G57" s="132" t="s">
        <v>2</v>
      </c>
      <c r="H57" s="30"/>
      <c r="I57" s="133" t="s">
        <v>0</v>
      </c>
      <c r="J57" s="117">
        <v>200</v>
      </c>
      <c r="K57" s="123">
        <v>109321.60000000001</v>
      </c>
      <c r="L57" s="123">
        <v>59305.29</v>
      </c>
      <c r="M57" s="243">
        <f t="shared" si="0"/>
        <v>54.248465079179226</v>
      </c>
    </row>
    <row r="58" spans="1:13" ht="45">
      <c r="A58" s="2"/>
      <c r="B58" s="11"/>
      <c r="C58" s="11"/>
      <c r="D58" s="11"/>
      <c r="E58" s="12"/>
      <c r="F58" s="12"/>
      <c r="G58" s="115" t="s">
        <v>59</v>
      </c>
      <c r="H58" s="30"/>
      <c r="I58" s="133"/>
      <c r="J58" s="117">
        <v>400</v>
      </c>
      <c r="K58" s="123">
        <v>470678.4</v>
      </c>
      <c r="L58" s="123">
        <v>0</v>
      </c>
      <c r="M58" s="243">
        <f>L58/K58%</f>
        <v>0</v>
      </c>
    </row>
    <row r="59" spans="1:13" ht="60">
      <c r="A59" s="2"/>
      <c r="B59" s="11"/>
      <c r="C59" s="11"/>
      <c r="D59" s="11"/>
      <c r="E59" s="12"/>
      <c r="F59" s="12"/>
      <c r="G59" s="36" t="s">
        <v>261</v>
      </c>
      <c r="H59" s="30"/>
      <c r="I59" s="140" t="s">
        <v>263</v>
      </c>
      <c r="J59" s="23"/>
      <c r="K59" s="24">
        <f>SUM(K60+K63+K74)</f>
        <v>26631704.34</v>
      </c>
      <c r="L59" s="24">
        <f>SUM(L60+L63+L74)</f>
        <v>14661380.530000001</v>
      </c>
      <c r="M59" s="242">
        <f t="shared" si="0"/>
        <v>55.052355428785148</v>
      </c>
    </row>
    <row r="60" spans="1:13" ht="105">
      <c r="A60" s="2"/>
      <c r="B60" s="11"/>
      <c r="C60" s="11"/>
      <c r="D60" s="11"/>
      <c r="E60" s="12"/>
      <c r="F60" s="12"/>
      <c r="G60" s="36" t="s">
        <v>262</v>
      </c>
      <c r="H60" s="30"/>
      <c r="I60" s="140" t="s">
        <v>264</v>
      </c>
      <c r="J60" s="23"/>
      <c r="K60" s="122">
        <f>SUM(K61)</f>
        <v>10900000</v>
      </c>
      <c r="L60" s="122">
        <f>SUM(L61)</f>
        <v>9987682.8499999996</v>
      </c>
      <c r="M60" s="242">
        <f t="shared" si="0"/>
        <v>91.630117889908249</v>
      </c>
    </row>
    <row r="61" spans="1:13" ht="60">
      <c r="A61" s="2"/>
      <c r="B61" s="11"/>
      <c r="C61" s="11"/>
      <c r="D61" s="11"/>
      <c r="E61" s="12"/>
      <c r="F61" s="12"/>
      <c r="G61" s="30" t="s">
        <v>141</v>
      </c>
      <c r="H61" s="30"/>
      <c r="I61" s="82" t="s">
        <v>341</v>
      </c>
      <c r="J61" s="141"/>
      <c r="K61" s="80">
        <f>SUM(K62:K62)</f>
        <v>10900000</v>
      </c>
      <c r="L61" s="80">
        <f>SUM(L62:L62)</f>
        <v>9987682.8499999996</v>
      </c>
      <c r="M61" s="243">
        <f t="shared" si="0"/>
        <v>91.630117889908249</v>
      </c>
    </row>
    <row r="62" spans="1:13" ht="15">
      <c r="A62" s="2"/>
      <c r="B62" s="11"/>
      <c r="C62" s="11"/>
      <c r="D62" s="11"/>
      <c r="E62" s="12"/>
      <c r="F62" s="12"/>
      <c r="G62" s="132" t="s">
        <v>1</v>
      </c>
      <c r="H62" s="30"/>
      <c r="I62" s="116"/>
      <c r="J62" s="117">
        <v>800</v>
      </c>
      <c r="K62" s="123">
        <v>10900000</v>
      </c>
      <c r="L62" s="123">
        <v>9987682.8499999996</v>
      </c>
      <c r="M62" s="243">
        <f t="shared" si="0"/>
        <v>91.630117889908249</v>
      </c>
    </row>
    <row r="63" spans="1:13" ht="90">
      <c r="A63" s="2"/>
      <c r="B63" s="11"/>
      <c r="C63" s="11"/>
      <c r="D63" s="11"/>
      <c r="E63" s="12"/>
      <c r="F63" s="12"/>
      <c r="G63" s="132" t="s">
        <v>526</v>
      </c>
      <c r="H63" s="30"/>
      <c r="I63" s="116" t="s">
        <v>455</v>
      </c>
      <c r="J63" s="117"/>
      <c r="K63" s="122">
        <f>SUM(K64+K66+K68+K70+K72)</f>
        <v>4224083.34</v>
      </c>
      <c r="L63" s="122">
        <f>SUM(L64+L66+L68+L70+L72)</f>
        <v>2273800.63</v>
      </c>
      <c r="M63" s="242">
        <f t="shared" si="0"/>
        <v>53.829445277942838</v>
      </c>
    </row>
    <row r="64" spans="1:13" ht="45">
      <c r="A64" s="2"/>
      <c r="B64" s="11"/>
      <c r="C64" s="11"/>
      <c r="D64" s="11"/>
      <c r="E64" s="12"/>
      <c r="F64" s="12"/>
      <c r="G64" s="132" t="s">
        <v>450</v>
      </c>
      <c r="H64" s="30"/>
      <c r="I64" s="116" t="s">
        <v>456</v>
      </c>
      <c r="J64" s="117"/>
      <c r="K64" s="80">
        <f>SUM(K65:K65)</f>
        <v>2902083.34</v>
      </c>
      <c r="L64" s="80">
        <f>SUM(L65:L65)</f>
        <v>1741249.98</v>
      </c>
      <c r="M64" s="243">
        <f t="shared" si="0"/>
        <v>59.9999991730079</v>
      </c>
    </row>
    <row r="65" spans="1:13" ht="30">
      <c r="A65" s="2"/>
      <c r="B65" s="11"/>
      <c r="C65" s="11"/>
      <c r="D65" s="11"/>
      <c r="E65" s="12"/>
      <c r="F65" s="12"/>
      <c r="G65" s="132" t="s">
        <v>2</v>
      </c>
      <c r="H65" s="30"/>
      <c r="I65" s="133" t="s">
        <v>0</v>
      </c>
      <c r="J65" s="117">
        <v>200</v>
      </c>
      <c r="K65" s="236">
        <v>2902083.34</v>
      </c>
      <c r="L65" s="236">
        <v>1741249.98</v>
      </c>
      <c r="M65" s="243">
        <f t="shared" si="0"/>
        <v>59.9999991730079</v>
      </c>
    </row>
    <row r="66" spans="1:13" ht="30">
      <c r="A66" s="2"/>
      <c r="B66" s="11"/>
      <c r="C66" s="11"/>
      <c r="D66" s="11"/>
      <c r="E66" s="12"/>
      <c r="F66" s="12"/>
      <c r="G66" s="132" t="s">
        <v>451</v>
      </c>
      <c r="H66" s="30"/>
      <c r="I66" s="116" t="s">
        <v>457</v>
      </c>
      <c r="J66" s="117"/>
      <c r="K66" s="80">
        <f>SUM(K67:K67)</f>
        <v>500000</v>
      </c>
      <c r="L66" s="80">
        <f>SUM(L67:L67)</f>
        <v>248131.65</v>
      </c>
      <c r="M66" s="243">
        <f t="shared" si="0"/>
        <v>49.626329999999996</v>
      </c>
    </row>
    <row r="67" spans="1:13" ht="30">
      <c r="A67" s="2"/>
      <c r="B67" s="11"/>
      <c r="C67" s="11"/>
      <c r="D67" s="11"/>
      <c r="E67" s="12"/>
      <c r="F67" s="12"/>
      <c r="G67" s="132" t="s">
        <v>2</v>
      </c>
      <c r="H67" s="30"/>
      <c r="I67" s="133" t="s">
        <v>0</v>
      </c>
      <c r="J67" s="117">
        <v>200</v>
      </c>
      <c r="K67" s="236">
        <v>500000</v>
      </c>
      <c r="L67" s="236">
        <v>248131.65</v>
      </c>
      <c r="M67" s="243">
        <f t="shared" si="0"/>
        <v>49.626329999999996</v>
      </c>
    </row>
    <row r="68" spans="1:13" ht="45">
      <c r="A68" s="2"/>
      <c r="B68" s="11"/>
      <c r="C68" s="11"/>
      <c r="D68" s="11"/>
      <c r="E68" s="12"/>
      <c r="F68" s="12"/>
      <c r="G68" s="132" t="s">
        <v>452</v>
      </c>
      <c r="H68" s="30"/>
      <c r="I68" s="116" t="s">
        <v>458</v>
      </c>
      <c r="J68" s="117"/>
      <c r="K68" s="80">
        <f>SUM(K69:K69)</f>
        <v>500000</v>
      </c>
      <c r="L68" s="80">
        <f>SUM(L69:L69)</f>
        <v>197694</v>
      </c>
      <c r="M68" s="243">
        <f t="shared" si="0"/>
        <v>39.538800000000002</v>
      </c>
    </row>
    <row r="69" spans="1:13" ht="30">
      <c r="A69" s="2"/>
      <c r="B69" s="11"/>
      <c r="C69" s="11"/>
      <c r="D69" s="11"/>
      <c r="E69" s="12"/>
      <c r="F69" s="12"/>
      <c r="G69" s="132" t="s">
        <v>2</v>
      </c>
      <c r="H69" s="30"/>
      <c r="I69" s="133" t="s">
        <v>0</v>
      </c>
      <c r="J69" s="117">
        <v>200</v>
      </c>
      <c r="K69" s="236">
        <v>500000</v>
      </c>
      <c r="L69" s="236">
        <v>197694</v>
      </c>
      <c r="M69" s="243">
        <f t="shared" si="0"/>
        <v>39.538800000000002</v>
      </c>
    </row>
    <row r="70" spans="1:13" ht="17.25" customHeight="1">
      <c r="A70" s="2"/>
      <c r="B70" s="11"/>
      <c r="C70" s="11"/>
      <c r="D70" s="11"/>
      <c r="E70" s="12"/>
      <c r="F70" s="12"/>
      <c r="G70" s="132" t="s">
        <v>453</v>
      </c>
      <c r="H70" s="30"/>
      <c r="I70" s="116" t="s">
        <v>459</v>
      </c>
      <c r="J70" s="117"/>
      <c r="K70" s="80">
        <f>SUM(K71:K71)</f>
        <v>112000</v>
      </c>
      <c r="L70" s="80">
        <f>SUM(L71:L71)</f>
        <v>76725</v>
      </c>
      <c r="M70" s="243">
        <f t="shared" si="0"/>
        <v>68.504464285714292</v>
      </c>
    </row>
    <row r="71" spans="1:13" ht="30">
      <c r="A71" s="2"/>
      <c r="B71" s="11"/>
      <c r="C71" s="11"/>
      <c r="D71" s="11"/>
      <c r="E71" s="12"/>
      <c r="F71" s="12"/>
      <c r="G71" s="132" t="s">
        <v>2</v>
      </c>
      <c r="H71" s="30"/>
      <c r="I71" s="133" t="s">
        <v>0</v>
      </c>
      <c r="J71" s="117">
        <v>200</v>
      </c>
      <c r="K71" s="236">
        <v>112000</v>
      </c>
      <c r="L71" s="236">
        <v>76725</v>
      </c>
      <c r="M71" s="243">
        <f t="shared" si="0"/>
        <v>68.504464285714292</v>
      </c>
    </row>
    <row r="72" spans="1:13" ht="45">
      <c r="A72" s="2"/>
      <c r="B72" s="11"/>
      <c r="C72" s="11"/>
      <c r="D72" s="11"/>
      <c r="E72" s="12"/>
      <c r="F72" s="12"/>
      <c r="G72" s="132" t="s">
        <v>454</v>
      </c>
      <c r="H72" s="30"/>
      <c r="I72" s="116" t="s">
        <v>460</v>
      </c>
      <c r="J72" s="117"/>
      <c r="K72" s="80">
        <f>SUM(K73:K73)</f>
        <v>210000</v>
      </c>
      <c r="L72" s="80">
        <f>SUM(L73:L73)</f>
        <v>10000</v>
      </c>
      <c r="M72" s="243">
        <f t="shared" si="0"/>
        <v>4.7619047619047619</v>
      </c>
    </row>
    <row r="73" spans="1:13" ht="30">
      <c r="A73" s="2"/>
      <c r="B73" s="11"/>
      <c r="C73" s="11"/>
      <c r="D73" s="11"/>
      <c r="E73" s="12"/>
      <c r="F73" s="12"/>
      <c r="G73" s="132" t="s">
        <v>2</v>
      </c>
      <c r="H73" s="30"/>
      <c r="I73" s="133" t="s">
        <v>0</v>
      </c>
      <c r="J73" s="117">
        <v>200</v>
      </c>
      <c r="K73" s="236">
        <v>210000</v>
      </c>
      <c r="L73" s="236">
        <v>10000</v>
      </c>
      <c r="M73" s="243">
        <f t="shared" si="0"/>
        <v>4.7619047619047619</v>
      </c>
    </row>
    <row r="74" spans="1:13" ht="30">
      <c r="A74" s="2"/>
      <c r="B74" s="11"/>
      <c r="C74" s="11"/>
      <c r="D74" s="11"/>
      <c r="E74" s="12"/>
      <c r="F74" s="12"/>
      <c r="G74" s="132" t="s">
        <v>506</v>
      </c>
      <c r="H74" s="30"/>
      <c r="I74" s="133" t="s">
        <v>509</v>
      </c>
      <c r="J74" s="117"/>
      <c r="K74" s="236">
        <f>K75+K77</f>
        <v>11507621</v>
      </c>
      <c r="L74" s="236">
        <f>L75+L77</f>
        <v>2399897.0499999998</v>
      </c>
      <c r="M74" s="243">
        <f t="shared" si="0"/>
        <v>20.854849581855362</v>
      </c>
    </row>
    <row r="75" spans="1:13" ht="30">
      <c r="A75" s="2"/>
      <c r="B75" s="11"/>
      <c r="C75" s="11"/>
      <c r="D75" s="11"/>
      <c r="E75" s="12"/>
      <c r="F75" s="12"/>
      <c r="G75" s="132" t="s">
        <v>507</v>
      </c>
      <c r="H75" s="30"/>
      <c r="I75" s="133" t="s">
        <v>510</v>
      </c>
      <c r="J75" s="117"/>
      <c r="K75" s="236">
        <f>K76</f>
        <v>11407621</v>
      </c>
      <c r="L75" s="236">
        <f>L76</f>
        <v>2299897.0499999998</v>
      </c>
      <c r="M75" s="243">
        <f t="shared" si="0"/>
        <v>20.161057682403715</v>
      </c>
    </row>
    <row r="76" spans="1:13" ht="30">
      <c r="A76" s="2"/>
      <c r="B76" s="11"/>
      <c r="C76" s="11"/>
      <c r="D76" s="11"/>
      <c r="E76" s="12"/>
      <c r="F76" s="12"/>
      <c r="G76" s="132" t="s">
        <v>2</v>
      </c>
      <c r="H76" s="30"/>
      <c r="I76" s="133"/>
      <c r="J76" s="117">
        <v>200</v>
      </c>
      <c r="K76" s="236">
        <v>11407621</v>
      </c>
      <c r="L76" s="236">
        <v>2299897.0499999998</v>
      </c>
      <c r="M76" s="243">
        <f t="shared" si="0"/>
        <v>20.161057682403715</v>
      </c>
    </row>
    <row r="77" spans="1:13" ht="30">
      <c r="A77" s="2"/>
      <c r="B77" s="11"/>
      <c r="C77" s="11"/>
      <c r="D77" s="11"/>
      <c r="E77" s="12"/>
      <c r="F77" s="12"/>
      <c r="G77" s="132" t="s">
        <v>508</v>
      </c>
      <c r="H77" s="30"/>
      <c r="I77" s="133" t="s">
        <v>511</v>
      </c>
      <c r="J77" s="117"/>
      <c r="K77" s="236">
        <f>K78</f>
        <v>100000</v>
      </c>
      <c r="L77" s="236">
        <f>L78</f>
        <v>100000</v>
      </c>
      <c r="M77" s="243">
        <f t="shared" si="0"/>
        <v>100</v>
      </c>
    </row>
    <row r="78" spans="1:13" ht="30">
      <c r="A78" s="2"/>
      <c r="B78" s="11"/>
      <c r="C78" s="11"/>
      <c r="D78" s="11"/>
      <c r="E78" s="12"/>
      <c r="F78" s="12"/>
      <c r="G78" s="132" t="s">
        <v>2</v>
      </c>
      <c r="H78" s="30"/>
      <c r="I78" s="133"/>
      <c r="J78" s="117">
        <v>200</v>
      </c>
      <c r="K78" s="236">
        <v>100000</v>
      </c>
      <c r="L78" s="236">
        <v>100000</v>
      </c>
      <c r="M78" s="243">
        <f t="shared" si="0"/>
        <v>100</v>
      </c>
    </row>
    <row r="79" spans="1:13" ht="45">
      <c r="A79" s="2"/>
      <c r="B79" s="11"/>
      <c r="C79" s="11"/>
      <c r="D79" s="11"/>
      <c r="E79" s="12"/>
      <c r="F79" s="12"/>
      <c r="G79" s="36" t="s">
        <v>527</v>
      </c>
      <c r="H79" s="30"/>
      <c r="I79" s="140" t="s">
        <v>379</v>
      </c>
      <c r="J79" s="23"/>
      <c r="K79" s="95">
        <f>SUM(K80:K80)</f>
        <v>6645858.0700000003</v>
      </c>
      <c r="L79" s="95">
        <f>SUM(L80:L80)</f>
        <v>4130531.1999999997</v>
      </c>
      <c r="M79" s="242">
        <f t="shared" si="0"/>
        <v>62.151962267229088</v>
      </c>
    </row>
    <row r="80" spans="1:13" ht="60">
      <c r="A80" s="2"/>
      <c r="B80" s="11"/>
      <c r="C80" s="11"/>
      <c r="D80" s="11"/>
      <c r="E80" s="12"/>
      <c r="F80" s="12"/>
      <c r="G80" s="36" t="s">
        <v>377</v>
      </c>
      <c r="H80" s="30"/>
      <c r="I80" s="140" t="s">
        <v>380</v>
      </c>
      <c r="J80" s="23"/>
      <c r="K80" s="95">
        <f>SUM(K81:K81)</f>
        <v>6645858.0700000003</v>
      </c>
      <c r="L80" s="95">
        <f>SUM(L81:L81)</f>
        <v>4130531.1999999997</v>
      </c>
      <c r="M80" s="242">
        <f t="shared" si="0"/>
        <v>62.151962267229088</v>
      </c>
    </row>
    <row r="81" spans="1:14" ht="30">
      <c r="A81" s="2"/>
      <c r="B81" s="11"/>
      <c r="C81" s="11"/>
      <c r="D81" s="11"/>
      <c r="E81" s="12"/>
      <c r="F81" s="12"/>
      <c r="G81" s="30" t="s">
        <v>378</v>
      </c>
      <c r="H81" s="30"/>
      <c r="I81" s="82" t="s">
        <v>381</v>
      </c>
      <c r="J81" s="26"/>
      <c r="K81" s="123">
        <f>SUM(K82+K83+K84)</f>
        <v>6645858.0700000003</v>
      </c>
      <c r="L81" s="123">
        <f>SUM(L82+L83+L84)</f>
        <v>4130531.1999999997</v>
      </c>
      <c r="M81" s="243">
        <f t="shared" si="0"/>
        <v>62.151962267229088</v>
      </c>
    </row>
    <row r="82" spans="1:14" ht="90">
      <c r="A82" s="2"/>
      <c r="B82" s="11"/>
      <c r="C82" s="11"/>
      <c r="D82" s="11"/>
      <c r="E82" s="12"/>
      <c r="F82" s="12"/>
      <c r="G82" s="30" t="s">
        <v>3</v>
      </c>
      <c r="H82" s="30"/>
      <c r="I82" s="65"/>
      <c r="J82" s="26">
        <v>100</v>
      </c>
      <c r="K82" s="123">
        <v>5976000</v>
      </c>
      <c r="L82" s="123">
        <v>3722458.57</v>
      </c>
      <c r="M82" s="243">
        <f t="shared" si="0"/>
        <v>62.290136713520745</v>
      </c>
    </row>
    <row r="83" spans="1:14" ht="30">
      <c r="A83" s="2"/>
      <c r="B83" s="11"/>
      <c r="C83" s="11"/>
      <c r="D83" s="11"/>
      <c r="E83" s="12"/>
      <c r="F83" s="12"/>
      <c r="G83" s="132" t="s">
        <v>2</v>
      </c>
      <c r="H83" s="30"/>
      <c r="I83" s="133" t="s">
        <v>0</v>
      </c>
      <c r="J83" s="117">
        <v>200</v>
      </c>
      <c r="K83" s="123">
        <v>664858.06999999995</v>
      </c>
      <c r="L83" s="123">
        <v>407942.71</v>
      </c>
      <c r="M83" s="243">
        <f t="shared" si="0"/>
        <v>61.357863942299751</v>
      </c>
    </row>
    <row r="84" spans="1:14" ht="15">
      <c r="A84" s="2"/>
      <c r="B84" s="11"/>
      <c r="C84" s="11"/>
      <c r="D84" s="11"/>
      <c r="E84" s="12"/>
      <c r="F84" s="12"/>
      <c r="G84" s="30" t="s">
        <v>1</v>
      </c>
      <c r="H84" s="30"/>
      <c r="I84" s="44" t="s">
        <v>0</v>
      </c>
      <c r="J84" s="26">
        <v>800</v>
      </c>
      <c r="K84" s="123">
        <v>5000</v>
      </c>
      <c r="L84" s="123">
        <v>129.91999999999999</v>
      </c>
      <c r="M84" s="243">
        <f t="shared" si="0"/>
        <v>2.5983999999999998</v>
      </c>
    </row>
    <row r="85" spans="1:14" ht="57">
      <c r="A85" s="2"/>
      <c r="B85" s="11"/>
      <c r="C85" s="11"/>
      <c r="D85" s="11"/>
      <c r="E85" s="12"/>
      <c r="F85" s="12"/>
      <c r="G85" s="17" t="s">
        <v>49</v>
      </c>
      <c r="H85" s="17"/>
      <c r="I85" s="52" t="s">
        <v>95</v>
      </c>
      <c r="J85" s="19" t="s">
        <v>0</v>
      </c>
      <c r="K85" s="16">
        <f>SUM(K86)</f>
        <v>20000</v>
      </c>
      <c r="L85" s="16">
        <f>SUM(L86)</f>
        <v>20000</v>
      </c>
      <c r="M85" s="241">
        <f t="shared" si="0"/>
        <v>100</v>
      </c>
      <c r="N85" s="10"/>
    </row>
    <row r="86" spans="1:14" ht="58.5" customHeight="1">
      <c r="A86" s="2"/>
      <c r="B86" s="11"/>
      <c r="C86" s="11"/>
      <c r="D86" s="11"/>
      <c r="E86" s="12"/>
      <c r="F86" s="12"/>
      <c r="G86" s="20" t="s">
        <v>133</v>
      </c>
      <c r="H86" s="21"/>
      <c r="I86" s="45" t="s">
        <v>215</v>
      </c>
      <c r="J86" s="23"/>
      <c r="K86" s="24">
        <f t="shared" ref="K86:L88" si="8">SUM(K87)</f>
        <v>20000</v>
      </c>
      <c r="L86" s="24">
        <f t="shared" si="8"/>
        <v>20000</v>
      </c>
      <c r="M86" s="242">
        <f t="shared" si="0"/>
        <v>100</v>
      </c>
      <c r="N86" s="10"/>
    </row>
    <row r="87" spans="1:14" ht="45">
      <c r="A87" s="2"/>
      <c r="B87" s="11"/>
      <c r="C87" s="11"/>
      <c r="D87" s="11"/>
      <c r="E87" s="12"/>
      <c r="F87" s="12"/>
      <c r="G87" s="20" t="s">
        <v>214</v>
      </c>
      <c r="H87" s="21"/>
      <c r="I87" s="53" t="s">
        <v>216</v>
      </c>
      <c r="J87" s="49"/>
      <c r="K87" s="24">
        <f t="shared" si="8"/>
        <v>20000</v>
      </c>
      <c r="L87" s="24">
        <f t="shared" si="8"/>
        <v>20000</v>
      </c>
      <c r="M87" s="246">
        <f t="shared" si="0"/>
        <v>100</v>
      </c>
      <c r="N87" s="10"/>
    </row>
    <row r="88" spans="1:14" ht="30">
      <c r="A88" s="2"/>
      <c r="B88" s="11"/>
      <c r="C88" s="11"/>
      <c r="D88" s="11"/>
      <c r="E88" s="12"/>
      <c r="F88" s="12"/>
      <c r="G88" s="54" t="s">
        <v>50</v>
      </c>
      <c r="H88" s="55"/>
      <c r="I88" s="56" t="s">
        <v>217</v>
      </c>
      <c r="J88" s="47"/>
      <c r="K88" s="33">
        <f t="shared" si="8"/>
        <v>20000</v>
      </c>
      <c r="L88" s="33">
        <f t="shared" si="8"/>
        <v>20000</v>
      </c>
      <c r="M88" s="243">
        <f t="shared" si="0"/>
        <v>100</v>
      </c>
      <c r="N88" s="10"/>
    </row>
    <row r="89" spans="1:14" ht="30">
      <c r="A89" s="2"/>
      <c r="B89" s="11"/>
      <c r="C89" s="11"/>
      <c r="D89" s="11"/>
      <c r="E89" s="12"/>
      <c r="F89" s="12"/>
      <c r="G89" s="30" t="s">
        <v>2</v>
      </c>
      <c r="H89" s="30"/>
      <c r="I89" s="39" t="s">
        <v>0</v>
      </c>
      <c r="J89" s="26">
        <v>200</v>
      </c>
      <c r="K89" s="33">
        <v>20000</v>
      </c>
      <c r="L89" s="33">
        <v>20000</v>
      </c>
      <c r="M89" s="243">
        <f t="shared" si="0"/>
        <v>100</v>
      </c>
      <c r="N89" s="10"/>
    </row>
    <row r="90" spans="1:14" ht="47.25" customHeight="1">
      <c r="A90" s="2"/>
      <c r="B90" s="11"/>
      <c r="C90" s="11"/>
      <c r="D90" s="11"/>
      <c r="E90" s="12"/>
      <c r="F90" s="12"/>
      <c r="G90" s="17" t="s">
        <v>51</v>
      </c>
      <c r="H90" s="57"/>
      <c r="I90" s="58" t="s">
        <v>96</v>
      </c>
      <c r="J90" s="19" t="s">
        <v>0</v>
      </c>
      <c r="K90" s="16">
        <f>SUM(K91)</f>
        <v>2100000</v>
      </c>
      <c r="L90" s="16">
        <f>SUM(L91)</f>
        <v>1533300</v>
      </c>
      <c r="M90" s="248">
        <f t="shared" si="0"/>
        <v>73.01428571428572</v>
      </c>
      <c r="N90" s="10"/>
    </row>
    <row r="91" spans="1:14" ht="60">
      <c r="A91" s="2"/>
      <c r="B91" s="11"/>
      <c r="C91" s="11"/>
      <c r="D91" s="11"/>
      <c r="E91" s="12"/>
      <c r="F91" s="12"/>
      <c r="G91" s="20" t="s">
        <v>430</v>
      </c>
      <c r="H91" s="21"/>
      <c r="I91" s="59" t="s">
        <v>149</v>
      </c>
      <c r="J91" s="23" t="s">
        <v>0</v>
      </c>
      <c r="K91" s="24">
        <f>SUM(K93)</f>
        <v>2100000</v>
      </c>
      <c r="L91" s="24">
        <f>SUM(L93)</f>
        <v>1533300</v>
      </c>
      <c r="M91" s="246">
        <f t="shared" si="0"/>
        <v>73.01428571428572</v>
      </c>
      <c r="N91" s="10"/>
    </row>
    <row r="92" spans="1:14" ht="60">
      <c r="A92" s="2"/>
      <c r="B92" s="11"/>
      <c r="C92" s="11"/>
      <c r="D92" s="11"/>
      <c r="E92" s="12"/>
      <c r="F92" s="12"/>
      <c r="G92" s="60" t="s">
        <v>218</v>
      </c>
      <c r="H92" s="61"/>
      <c r="I92" s="62" t="s">
        <v>150</v>
      </c>
      <c r="J92" s="49"/>
      <c r="K92" s="24">
        <f>SUM(K93)</f>
        <v>2100000</v>
      </c>
      <c r="L92" s="24">
        <f>SUM(L93)</f>
        <v>1533300</v>
      </c>
      <c r="M92" s="246">
        <f t="shared" si="0"/>
        <v>73.01428571428572</v>
      </c>
      <c r="N92" s="10"/>
    </row>
    <row r="93" spans="1:14" ht="45">
      <c r="A93" s="2"/>
      <c r="B93" s="11"/>
      <c r="C93" s="11"/>
      <c r="D93" s="11"/>
      <c r="E93" s="12"/>
      <c r="F93" s="12"/>
      <c r="G93" s="27" t="s">
        <v>219</v>
      </c>
      <c r="H93" s="63"/>
      <c r="I93" s="64" t="s">
        <v>151</v>
      </c>
      <c r="J93" s="26" t="s">
        <v>0</v>
      </c>
      <c r="K93" s="33">
        <f>SUM(K94)</f>
        <v>2100000</v>
      </c>
      <c r="L93" s="33">
        <f>SUM(L94)</f>
        <v>1533300</v>
      </c>
      <c r="M93" s="247">
        <f t="shared" si="0"/>
        <v>73.01428571428572</v>
      </c>
      <c r="N93" s="10"/>
    </row>
    <row r="94" spans="1:14" ht="45">
      <c r="A94" s="2"/>
      <c r="B94" s="11"/>
      <c r="C94" s="11"/>
      <c r="D94" s="11"/>
      <c r="E94" s="12"/>
      <c r="F94" s="12"/>
      <c r="G94" s="30" t="s">
        <v>4</v>
      </c>
      <c r="H94" s="30"/>
      <c r="I94" s="65"/>
      <c r="J94" s="26">
        <v>600</v>
      </c>
      <c r="K94" s="33">
        <v>2100000</v>
      </c>
      <c r="L94" s="33">
        <v>1533300</v>
      </c>
      <c r="M94" s="247">
        <f t="shared" si="0"/>
        <v>73.01428571428572</v>
      </c>
      <c r="N94" s="10"/>
    </row>
    <row r="95" spans="1:14" ht="57">
      <c r="A95" s="2"/>
      <c r="B95" s="11"/>
      <c r="C95" s="11"/>
      <c r="D95" s="11"/>
      <c r="E95" s="12"/>
      <c r="F95" s="12"/>
      <c r="G95" s="17" t="s">
        <v>52</v>
      </c>
      <c r="H95" s="30"/>
      <c r="I95" s="164" t="s">
        <v>97</v>
      </c>
      <c r="J95" s="19" t="s">
        <v>0</v>
      </c>
      <c r="K95" s="16">
        <f>SUM(K96+K123)</f>
        <v>142857856.42000002</v>
      </c>
      <c r="L95" s="16">
        <f>SUM(L96+L123)</f>
        <v>110577758.72</v>
      </c>
      <c r="M95" s="241">
        <f t="shared" si="0"/>
        <v>77.404044475442078</v>
      </c>
      <c r="N95" s="10"/>
    </row>
    <row r="96" spans="1:14" ht="75">
      <c r="A96" s="2"/>
      <c r="B96" s="11"/>
      <c r="C96" s="11"/>
      <c r="D96" s="11"/>
      <c r="E96" s="12"/>
      <c r="F96" s="12"/>
      <c r="G96" s="36" t="s">
        <v>137</v>
      </c>
      <c r="H96" s="30"/>
      <c r="I96" s="146" t="s">
        <v>98</v>
      </c>
      <c r="J96" s="49" t="s">
        <v>0</v>
      </c>
      <c r="K96" s="95">
        <f>SUM(K97+K118)</f>
        <v>129361790.42</v>
      </c>
      <c r="L96" s="95">
        <f>SUM(L97+L118)</f>
        <v>100996298.68000001</v>
      </c>
      <c r="M96" s="242">
        <f t="shared" si="0"/>
        <v>78.072743390528601</v>
      </c>
      <c r="N96" s="10"/>
    </row>
    <row r="97" spans="1:14" ht="60">
      <c r="A97" s="2"/>
      <c r="B97" s="11"/>
      <c r="C97" s="11"/>
      <c r="D97" s="11"/>
      <c r="E97" s="12"/>
      <c r="F97" s="12"/>
      <c r="G97" s="173" t="s">
        <v>265</v>
      </c>
      <c r="H97" s="30"/>
      <c r="I97" s="223" t="s">
        <v>99</v>
      </c>
      <c r="J97" s="49"/>
      <c r="K97" s="24">
        <f>SUM(K98+K100+K102+K106+K108+K111+K116+K104+K114)</f>
        <v>68345626.799999997</v>
      </c>
      <c r="L97" s="24">
        <f>SUM(L98+L100+L102+L106+L108+L111+L116+L104+L114)</f>
        <v>40489552.949999996</v>
      </c>
      <c r="M97" s="242">
        <f t="shared" si="0"/>
        <v>59.242346358874862</v>
      </c>
      <c r="N97" s="10"/>
    </row>
    <row r="98" spans="1:14" ht="30">
      <c r="A98" s="2"/>
      <c r="B98" s="11"/>
      <c r="C98" s="11"/>
      <c r="D98" s="11"/>
      <c r="E98" s="12"/>
      <c r="F98" s="12"/>
      <c r="G98" s="224" t="s">
        <v>393</v>
      </c>
      <c r="H98" s="30"/>
      <c r="I98" s="127" t="s">
        <v>396</v>
      </c>
      <c r="J98" s="49"/>
      <c r="K98" s="33">
        <f>SUM(K99)</f>
        <v>3704663</v>
      </c>
      <c r="L98" s="33">
        <f>SUM(L99)</f>
        <v>3255809.05</v>
      </c>
      <c r="M98" s="243">
        <f t="shared" si="0"/>
        <v>87.884081494052225</v>
      </c>
      <c r="N98" s="10"/>
    </row>
    <row r="99" spans="1:14" ht="30">
      <c r="A99" s="2"/>
      <c r="B99" s="11"/>
      <c r="C99" s="11"/>
      <c r="D99" s="11"/>
      <c r="E99" s="12"/>
      <c r="F99" s="12"/>
      <c r="G99" s="31" t="s">
        <v>2</v>
      </c>
      <c r="H99" s="30"/>
      <c r="I99" s="91" t="s">
        <v>0</v>
      </c>
      <c r="J99" s="26">
        <v>200</v>
      </c>
      <c r="K99" s="33">
        <v>3704663</v>
      </c>
      <c r="L99" s="33">
        <v>3255809.05</v>
      </c>
      <c r="M99" s="243">
        <f t="shared" si="0"/>
        <v>87.884081494052225</v>
      </c>
      <c r="N99" s="10"/>
    </row>
    <row r="100" spans="1:14" ht="30">
      <c r="A100" s="2"/>
      <c r="B100" s="11"/>
      <c r="C100" s="11"/>
      <c r="D100" s="11"/>
      <c r="E100" s="12"/>
      <c r="F100" s="12"/>
      <c r="G100" s="42" t="s">
        <v>392</v>
      </c>
      <c r="H100" s="30"/>
      <c r="I100" s="127" t="s">
        <v>100</v>
      </c>
      <c r="J100" s="26"/>
      <c r="K100" s="33">
        <f>SUM(K101)</f>
        <v>12337999.300000001</v>
      </c>
      <c r="L100" s="33">
        <f>SUM(L101)</f>
        <v>8793010.7400000002</v>
      </c>
      <c r="M100" s="243">
        <f t="shared" si="0"/>
        <v>71.267719556443808</v>
      </c>
      <c r="N100" s="10"/>
    </row>
    <row r="101" spans="1:14" ht="15">
      <c r="A101" s="2"/>
      <c r="B101" s="11"/>
      <c r="C101" s="11"/>
      <c r="D101" s="11"/>
      <c r="E101" s="12"/>
      <c r="F101" s="12"/>
      <c r="G101" s="30" t="s">
        <v>6</v>
      </c>
      <c r="H101" s="30"/>
      <c r="I101" s="82" t="s">
        <v>0</v>
      </c>
      <c r="J101" s="26">
        <v>500</v>
      </c>
      <c r="K101" s="123">
        <v>12337999.300000001</v>
      </c>
      <c r="L101" s="123">
        <v>8793010.7400000002</v>
      </c>
      <c r="M101" s="243">
        <f t="shared" si="0"/>
        <v>71.267719556443808</v>
      </c>
      <c r="N101" s="10"/>
    </row>
    <row r="102" spans="1:14" ht="30">
      <c r="A102" s="2"/>
      <c r="B102" s="11"/>
      <c r="C102" s="11"/>
      <c r="D102" s="11"/>
      <c r="E102" s="12"/>
      <c r="F102" s="12"/>
      <c r="G102" s="31" t="s">
        <v>394</v>
      </c>
      <c r="H102" s="30"/>
      <c r="I102" s="91" t="s">
        <v>397</v>
      </c>
      <c r="J102" s="26"/>
      <c r="K102" s="33">
        <f>SUM(K103)</f>
        <v>897385.03</v>
      </c>
      <c r="L102" s="33">
        <f>SUM(L103)</f>
        <v>799259.68</v>
      </c>
      <c r="M102" s="243">
        <f t="shared" si="0"/>
        <v>89.065412646787749</v>
      </c>
      <c r="N102" s="10"/>
    </row>
    <row r="103" spans="1:14" ht="30">
      <c r="A103" s="2"/>
      <c r="B103" s="11"/>
      <c r="C103" s="11"/>
      <c r="D103" s="11"/>
      <c r="E103" s="12"/>
      <c r="F103" s="12"/>
      <c r="G103" s="132" t="s">
        <v>2</v>
      </c>
      <c r="H103" s="30"/>
      <c r="I103" s="133" t="s">
        <v>0</v>
      </c>
      <c r="J103" s="117">
        <v>200</v>
      </c>
      <c r="K103" s="123">
        <v>897385.03</v>
      </c>
      <c r="L103" s="123">
        <v>799259.68</v>
      </c>
      <c r="M103" s="243">
        <f t="shared" si="0"/>
        <v>89.065412646787749</v>
      </c>
      <c r="N103" s="10"/>
    </row>
    <row r="104" spans="1:14" ht="45">
      <c r="A104" s="2"/>
      <c r="B104" s="11"/>
      <c r="C104" s="11"/>
      <c r="D104" s="11"/>
      <c r="E104" s="12"/>
      <c r="F104" s="12"/>
      <c r="G104" s="132" t="s">
        <v>473</v>
      </c>
      <c r="H104" s="30"/>
      <c r="I104" s="133" t="s">
        <v>474</v>
      </c>
      <c r="J104" s="117"/>
      <c r="K104" s="33">
        <f>SUM(K105:K105)</f>
        <v>1052631.58</v>
      </c>
      <c r="L104" s="33">
        <f>SUM(L105:L105)</f>
        <v>0</v>
      </c>
      <c r="M104" s="243">
        <f t="shared" si="0"/>
        <v>0</v>
      </c>
      <c r="N104" s="10"/>
    </row>
    <row r="105" spans="1:14" ht="30">
      <c r="A105" s="2"/>
      <c r="B105" s="11"/>
      <c r="C105" s="11"/>
      <c r="D105" s="11"/>
      <c r="E105" s="12"/>
      <c r="F105" s="12"/>
      <c r="G105" s="132" t="s">
        <v>2</v>
      </c>
      <c r="H105" s="30"/>
      <c r="I105" s="133" t="s">
        <v>0</v>
      </c>
      <c r="J105" s="117">
        <v>200</v>
      </c>
      <c r="K105" s="33">
        <v>1052631.58</v>
      </c>
      <c r="L105" s="33">
        <v>0</v>
      </c>
      <c r="M105" s="243">
        <f t="shared" si="0"/>
        <v>0</v>
      </c>
      <c r="N105" s="10"/>
    </row>
    <row r="106" spans="1:14" ht="60">
      <c r="A106" s="2"/>
      <c r="B106" s="11"/>
      <c r="C106" s="11"/>
      <c r="D106" s="11"/>
      <c r="E106" s="12"/>
      <c r="F106" s="12"/>
      <c r="G106" s="31" t="s">
        <v>395</v>
      </c>
      <c r="H106" s="30"/>
      <c r="I106" s="91" t="s">
        <v>398</v>
      </c>
      <c r="J106" s="26"/>
      <c r="K106" s="33">
        <f>SUM(K107)</f>
        <v>255119.89</v>
      </c>
      <c r="L106" s="33">
        <f>SUM(L107)</f>
        <v>184213.28</v>
      </c>
      <c r="M106" s="243">
        <f t="shared" si="0"/>
        <v>72.206553554095677</v>
      </c>
      <c r="N106" s="10"/>
    </row>
    <row r="107" spans="1:14" ht="30">
      <c r="A107" s="2"/>
      <c r="B107" s="11"/>
      <c r="C107" s="11"/>
      <c r="D107" s="11"/>
      <c r="E107" s="12"/>
      <c r="F107" s="12"/>
      <c r="G107" s="132" t="s">
        <v>2</v>
      </c>
      <c r="H107" s="30"/>
      <c r="I107" s="133" t="s">
        <v>0</v>
      </c>
      <c r="J107" s="117">
        <v>200</v>
      </c>
      <c r="K107" s="123">
        <v>255119.89</v>
      </c>
      <c r="L107" s="123">
        <v>184213.28</v>
      </c>
      <c r="M107" s="243">
        <f t="shared" si="0"/>
        <v>72.206553554095677</v>
      </c>
      <c r="N107" s="10"/>
    </row>
    <row r="108" spans="1:14" ht="15">
      <c r="A108" s="2"/>
      <c r="B108" s="11"/>
      <c r="C108" s="11"/>
      <c r="D108" s="11"/>
      <c r="E108" s="12"/>
      <c r="F108" s="12"/>
      <c r="G108" s="132" t="s">
        <v>358</v>
      </c>
      <c r="H108" s="30"/>
      <c r="I108" s="133" t="s">
        <v>164</v>
      </c>
      <c r="J108" s="117"/>
      <c r="K108" s="33">
        <f>SUM(K109:K110)</f>
        <v>16027550</v>
      </c>
      <c r="L108" s="33">
        <f>SUM(L109:L110)</f>
        <v>14735240.959999999</v>
      </c>
      <c r="M108" s="243">
        <f t="shared" si="0"/>
        <v>91.936952060670521</v>
      </c>
      <c r="N108" s="10"/>
    </row>
    <row r="109" spans="1:14" ht="30">
      <c r="A109" s="2"/>
      <c r="B109" s="11"/>
      <c r="C109" s="11"/>
      <c r="D109" s="11"/>
      <c r="E109" s="12"/>
      <c r="F109" s="12"/>
      <c r="G109" s="132" t="s">
        <v>2</v>
      </c>
      <c r="H109" s="30"/>
      <c r="I109" s="133" t="s">
        <v>0</v>
      </c>
      <c r="J109" s="117">
        <v>200</v>
      </c>
      <c r="K109" s="33">
        <v>15441227.609999999</v>
      </c>
      <c r="L109" s="33">
        <v>14163168.26</v>
      </c>
      <c r="M109" s="243">
        <f t="shared" ref="M109:M115" si="9">L109/K109%</f>
        <v>91.723071621764674</v>
      </c>
      <c r="N109" s="10"/>
    </row>
    <row r="110" spans="1:14" ht="15">
      <c r="A110" s="2"/>
      <c r="B110" s="11"/>
      <c r="C110" s="11"/>
      <c r="D110" s="11"/>
      <c r="E110" s="12"/>
      <c r="F110" s="12"/>
      <c r="G110" s="30" t="s">
        <v>6</v>
      </c>
      <c r="H110" s="30"/>
      <c r="I110" s="82" t="s">
        <v>0</v>
      </c>
      <c r="J110" s="26">
        <v>500</v>
      </c>
      <c r="K110" s="33">
        <v>586322.39</v>
      </c>
      <c r="L110" s="33">
        <v>572072.69999999995</v>
      </c>
      <c r="M110" s="243">
        <f t="shared" si="9"/>
        <v>97.569649352807417</v>
      </c>
      <c r="N110" s="10"/>
    </row>
    <row r="111" spans="1:14" ht="30">
      <c r="A111" s="2"/>
      <c r="B111" s="11"/>
      <c r="C111" s="11"/>
      <c r="D111" s="11"/>
      <c r="E111" s="12"/>
      <c r="F111" s="12"/>
      <c r="G111" s="132" t="s">
        <v>401</v>
      </c>
      <c r="H111" s="30"/>
      <c r="I111" s="133" t="s">
        <v>402</v>
      </c>
      <c r="J111" s="117"/>
      <c r="K111" s="33">
        <f>SUM(K112:K113)</f>
        <v>9223000</v>
      </c>
      <c r="L111" s="33">
        <f>SUM(L112:L113)</f>
        <v>9221966.7699999996</v>
      </c>
      <c r="M111" s="243">
        <f t="shared" si="9"/>
        <v>99.988797246015395</v>
      </c>
      <c r="N111" s="10"/>
    </row>
    <row r="112" spans="1:14" ht="30">
      <c r="A112" s="2"/>
      <c r="B112" s="11"/>
      <c r="C112" s="11"/>
      <c r="D112" s="11"/>
      <c r="E112" s="12"/>
      <c r="F112" s="12"/>
      <c r="G112" s="132" t="s">
        <v>2</v>
      </c>
      <c r="H112" s="30"/>
      <c r="I112" s="133" t="s">
        <v>0</v>
      </c>
      <c r="J112" s="117">
        <v>200</v>
      </c>
      <c r="K112" s="33">
        <v>8425181.6099999994</v>
      </c>
      <c r="L112" s="33">
        <v>8425181.6099999994</v>
      </c>
      <c r="M112" s="243">
        <f t="shared" si="9"/>
        <v>100</v>
      </c>
      <c r="N112" s="10"/>
    </row>
    <row r="113" spans="1:14" ht="15">
      <c r="A113" s="2"/>
      <c r="B113" s="11"/>
      <c r="C113" s="11"/>
      <c r="D113" s="11"/>
      <c r="E113" s="12"/>
      <c r="F113" s="12"/>
      <c r="G113" s="30" t="s">
        <v>6</v>
      </c>
      <c r="H113" s="30"/>
      <c r="I113" s="82" t="s">
        <v>0</v>
      </c>
      <c r="J113" s="26">
        <v>500</v>
      </c>
      <c r="K113" s="33">
        <v>797818.39</v>
      </c>
      <c r="L113" s="33">
        <v>796785.16</v>
      </c>
      <c r="M113" s="243">
        <f t="shared" si="9"/>
        <v>99.870493083018559</v>
      </c>
      <c r="N113" s="10"/>
    </row>
    <row r="114" spans="1:14" ht="30">
      <c r="A114" s="2"/>
      <c r="B114" s="11"/>
      <c r="C114" s="11"/>
      <c r="D114" s="11"/>
      <c r="E114" s="12"/>
      <c r="F114" s="12"/>
      <c r="G114" s="132" t="s">
        <v>512</v>
      </c>
      <c r="H114" s="30"/>
      <c r="I114" s="133" t="s">
        <v>513</v>
      </c>
      <c r="J114" s="117"/>
      <c r="K114" s="33">
        <f>SUM(K115)</f>
        <v>20000000</v>
      </c>
      <c r="L114" s="33">
        <f>SUM(L115)</f>
        <v>0</v>
      </c>
      <c r="M114" s="243">
        <f t="shared" si="9"/>
        <v>0</v>
      </c>
      <c r="N114" s="10"/>
    </row>
    <row r="115" spans="1:14" ht="30">
      <c r="A115" s="2"/>
      <c r="B115" s="11"/>
      <c r="C115" s="11"/>
      <c r="D115" s="11"/>
      <c r="E115" s="12"/>
      <c r="F115" s="12"/>
      <c r="G115" s="132" t="s">
        <v>2</v>
      </c>
      <c r="H115" s="30"/>
      <c r="I115" s="133" t="s">
        <v>0</v>
      </c>
      <c r="J115" s="117">
        <v>200</v>
      </c>
      <c r="K115" s="33">
        <v>20000000</v>
      </c>
      <c r="L115" s="33">
        <v>0</v>
      </c>
      <c r="M115" s="243">
        <f t="shared" si="9"/>
        <v>0</v>
      </c>
      <c r="N115" s="10"/>
    </row>
    <row r="116" spans="1:14" ht="60">
      <c r="A116" s="2"/>
      <c r="B116" s="11"/>
      <c r="C116" s="11"/>
      <c r="D116" s="11"/>
      <c r="E116" s="12"/>
      <c r="F116" s="12"/>
      <c r="G116" s="132" t="s">
        <v>370</v>
      </c>
      <c r="H116" s="30"/>
      <c r="I116" s="133" t="s">
        <v>399</v>
      </c>
      <c r="J116" s="117"/>
      <c r="K116" s="33">
        <f>SUM(K117:K117)</f>
        <v>4847278</v>
      </c>
      <c r="L116" s="33">
        <f>SUM(L117:L117)</f>
        <v>3500052.47</v>
      </c>
      <c r="M116" s="243">
        <f t="shared" ref="M116:M142" si="10">L116/K116%</f>
        <v>72.206555307948094</v>
      </c>
      <c r="N116" s="10"/>
    </row>
    <row r="117" spans="1:14" ht="30">
      <c r="A117" s="2"/>
      <c r="B117" s="11"/>
      <c r="C117" s="11"/>
      <c r="D117" s="11"/>
      <c r="E117" s="12"/>
      <c r="F117" s="12"/>
      <c r="G117" s="132" t="s">
        <v>2</v>
      </c>
      <c r="H117" s="30"/>
      <c r="I117" s="133" t="s">
        <v>0</v>
      </c>
      <c r="J117" s="117">
        <v>200</v>
      </c>
      <c r="K117" s="33">
        <v>4847278</v>
      </c>
      <c r="L117" s="33">
        <v>3500052.47</v>
      </c>
      <c r="M117" s="243">
        <f t="shared" si="10"/>
        <v>72.206555307948094</v>
      </c>
      <c r="N117" s="10"/>
    </row>
    <row r="118" spans="1:14" ht="90">
      <c r="A118" s="2"/>
      <c r="B118" s="11"/>
      <c r="C118" s="11"/>
      <c r="D118" s="11"/>
      <c r="E118" s="12"/>
      <c r="F118" s="12"/>
      <c r="G118" s="228" t="s">
        <v>442</v>
      </c>
      <c r="H118" s="30"/>
      <c r="I118" s="229" t="s">
        <v>445</v>
      </c>
      <c r="J118" s="130"/>
      <c r="K118" s="24">
        <f>SUM(K119+K121)</f>
        <v>61016163.620000005</v>
      </c>
      <c r="L118" s="24">
        <f>SUM(L119+L121)</f>
        <v>60506745.730000004</v>
      </c>
      <c r="M118" s="242">
        <f t="shared" si="10"/>
        <v>99.1651099318984</v>
      </c>
      <c r="N118" s="10"/>
    </row>
    <row r="119" spans="1:14" ht="45">
      <c r="A119" s="2"/>
      <c r="B119" s="11"/>
      <c r="C119" s="11"/>
      <c r="D119" s="11"/>
      <c r="E119" s="12"/>
      <c r="F119" s="12"/>
      <c r="G119" s="132" t="s">
        <v>443</v>
      </c>
      <c r="H119" s="30"/>
      <c r="I119" s="133" t="s">
        <v>446</v>
      </c>
      <c r="J119" s="117"/>
      <c r="K119" s="33">
        <f>SUM(K120:K120)</f>
        <v>3233263.31</v>
      </c>
      <c r="L119" s="33">
        <f>SUM(L120:L120)</f>
        <v>2723845.42</v>
      </c>
      <c r="M119" s="243">
        <f t="shared" si="10"/>
        <v>84.244466312890552</v>
      </c>
      <c r="N119" s="10"/>
    </row>
    <row r="120" spans="1:14" ht="30">
      <c r="A120" s="2"/>
      <c r="B120" s="11"/>
      <c r="C120" s="11"/>
      <c r="D120" s="11"/>
      <c r="E120" s="12"/>
      <c r="F120" s="12"/>
      <c r="G120" s="132" t="s">
        <v>2</v>
      </c>
      <c r="H120" s="30"/>
      <c r="I120" s="133" t="s">
        <v>0</v>
      </c>
      <c r="J120" s="117">
        <v>200</v>
      </c>
      <c r="K120" s="33">
        <v>3233263.31</v>
      </c>
      <c r="L120" s="33">
        <v>2723845.42</v>
      </c>
      <c r="M120" s="243">
        <f t="shared" si="10"/>
        <v>84.244466312890552</v>
      </c>
      <c r="N120" s="10"/>
    </row>
    <row r="121" spans="1:14" ht="30">
      <c r="A121" s="2"/>
      <c r="B121" s="11"/>
      <c r="C121" s="11"/>
      <c r="D121" s="11"/>
      <c r="E121" s="12"/>
      <c r="F121" s="12"/>
      <c r="G121" s="132" t="s">
        <v>444</v>
      </c>
      <c r="H121" s="30"/>
      <c r="I121" s="133" t="s">
        <v>447</v>
      </c>
      <c r="J121" s="117"/>
      <c r="K121" s="33">
        <f>SUM(K122:K122)</f>
        <v>57782900.310000002</v>
      </c>
      <c r="L121" s="33">
        <f>SUM(L122:L122)</f>
        <v>57782900.310000002</v>
      </c>
      <c r="M121" s="243">
        <f t="shared" si="10"/>
        <v>100.00000000000001</v>
      </c>
      <c r="N121" s="10"/>
    </row>
    <row r="122" spans="1:14" ht="30">
      <c r="A122" s="2"/>
      <c r="B122" s="11"/>
      <c r="C122" s="11"/>
      <c r="D122" s="11"/>
      <c r="E122" s="12"/>
      <c r="F122" s="12"/>
      <c r="G122" s="132" t="s">
        <v>2</v>
      </c>
      <c r="H122" s="30"/>
      <c r="I122" s="133" t="s">
        <v>0</v>
      </c>
      <c r="J122" s="117">
        <v>200</v>
      </c>
      <c r="K122" s="33">
        <v>57782900.310000002</v>
      </c>
      <c r="L122" s="33">
        <v>57782900.310000002</v>
      </c>
      <c r="M122" s="243">
        <f t="shared" si="10"/>
        <v>100.00000000000001</v>
      </c>
      <c r="N122" s="10"/>
    </row>
    <row r="123" spans="1:14" ht="75">
      <c r="A123" s="2"/>
      <c r="B123" s="11"/>
      <c r="C123" s="11"/>
      <c r="D123" s="11"/>
      <c r="E123" s="12"/>
      <c r="F123" s="12"/>
      <c r="G123" s="128" t="s">
        <v>134</v>
      </c>
      <c r="H123" s="30"/>
      <c r="I123" s="129" t="s">
        <v>101</v>
      </c>
      <c r="J123" s="130" t="s">
        <v>0</v>
      </c>
      <c r="K123" s="122">
        <f>SUM(K124)</f>
        <v>13496066</v>
      </c>
      <c r="L123" s="122">
        <f>SUM(L124)</f>
        <v>9581460.0399999991</v>
      </c>
      <c r="M123" s="242">
        <f t="shared" si="10"/>
        <v>70.994466387464314</v>
      </c>
      <c r="N123" s="10"/>
    </row>
    <row r="124" spans="1:14" ht="45.75" customHeight="1">
      <c r="A124" s="2"/>
      <c r="B124" s="11"/>
      <c r="C124" s="11"/>
      <c r="D124" s="11"/>
      <c r="E124" s="12"/>
      <c r="F124" s="12"/>
      <c r="G124" s="128" t="s">
        <v>266</v>
      </c>
      <c r="H124" s="30"/>
      <c r="I124" s="129" t="s">
        <v>267</v>
      </c>
      <c r="J124" s="130"/>
      <c r="K124" s="122">
        <f>SUM(K130+K125+K127)</f>
        <v>13496066</v>
      </c>
      <c r="L124" s="122">
        <f>SUM(L130+L125+L127)</f>
        <v>9581460.0399999991</v>
      </c>
      <c r="M124" s="242">
        <f t="shared" si="10"/>
        <v>70.994466387464314</v>
      </c>
      <c r="N124" s="10"/>
    </row>
    <row r="125" spans="1:14" ht="75">
      <c r="A125" s="2"/>
      <c r="B125" s="11"/>
      <c r="C125" s="11"/>
      <c r="D125" s="11"/>
      <c r="E125" s="12"/>
      <c r="F125" s="12"/>
      <c r="G125" s="115" t="s">
        <v>349</v>
      </c>
      <c r="H125" s="30"/>
      <c r="I125" s="143" t="s">
        <v>268</v>
      </c>
      <c r="J125" s="117"/>
      <c r="K125" s="123">
        <f>SUM(K126)</f>
        <v>11333450</v>
      </c>
      <c r="L125" s="123">
        <f>SUM(L126)</f>
        <v>8471732.0399999991</v>
      </c>
      <c r="M125" s="243">
        <f t="shared" si="10"/>
        <v>74.749807340218553</v>
      </c>
      <c r="N125" s="10"/>
    </row>
    <row r="126" spans="1:14" ht="30">
      <c r="A126" s="2"/>
      <c r="B126" s="11"/>
      <c r="C126" s="11"/>
      <c r="D126" s="11"/>
      <c r="E126" s="12"/>
      <c r="F126" s="12"/>
      <c r="G126" s="132" t="s">
        <v>2</v>
      </c>
      <c r="H126" s="30"/>
      <c r="I126" s="133" t="s">
        <v>0</v>
      </c>
      <c r="J126" s="117">
        <v>200</v>
      </c>
      <c r="K126" s="123">
        <v>11333450</v>
      </c>
      <c r="L126" s="123">
        <v>8471732.0399999991</v>
      </c>
      <c r="M126" s="243">
        <f t="shared" si="10"/>
        <v>74.749807340218553</v>
      </c>
      <c r="N126" s="10"/>
    </row>
    <row r="127" spans="1:14" ht="60">
      <c r="A127" s="2"/>
      <c r="B127" s="11"/>
      <c r="C127" s="11"/>
      <c r="D127" s="11"/>
      <c r="E127" s="12"/>
      <c r="F127" s="12"/>
      <c r="G127" s="132" t="s">
        <v>439</v>
      </c>
      <c r="H127" s="30"/>
      <c r="I127" s="133" t="s">
        <v>440</v>
      </c>
      <c r="J127" s="117"/>
      <c r="K127" s="33">
        <f>SUM(K128:K129)</f>
        <v>22150</v>
      </c>
      <c r="L127" s="33">
        <f>SUM(L128:L129)</f>
        <v>22150</v>
      </c>
      <c r="M127" s="243">
        <f t="shared" si="10"/>
        <v>100</v>
      </c>
      <c r="N127" s="10"/>
    </row>
    <row r="128" spans="1:14" ht="30">
      <c r="A128" s="2"/>
      <c r="B128" s="11"/>
      <c r="C128" s="11"/>
      <c r="D128" s="11"/>
      <c r="E128" s="12"/>
      <c r="F128" s="12"/>
      <c r="G128" s="132" t="s">
        <v>2</v>
      </c>
      <c r="H128" s="30"/>
      <c r="I128" s="133" t="s">
        <v>0</v>
      </c>
      <c r="J128" s="117">
        <v>200</v>
      </c>
      <c r="K128" s="123">
        <v>15600</v>
      </c>
      <c r="L128" s="123">
        <v>15600</v>
      </c>
      <c r="M128" s="243">
        <f t="shared" si="10"/>
        <v>100</v>
      </c>
      <c r="N128" s="10"/>
    </row>
    <row r="129" spans="1:14" ht="15">
      <c r="A129" s="2"/>
      <c r="B129" s="11"/>
      <c r="C129" s="11"/>
      <c r="D129" s="11"/>
      <c r="E129" s="12"/>
      <c r="F129" s="12"/>
      <c r="G129" s="81" t="s">
        <v>1</v>
      </c>
      <c r="H129" s="30"/>
      <c r="I129" s="133"/>
      <c r="J129" s="26">
        <v>800</v>
      </c>
      <c r="K129" s="80">
        <v>6550</v>
      </c>
      <c r="L129" s="123">
        <v>6550</v>
      </c>
      <c r="M129" s="243">
        <f t="shared" si="10"/>
        <v>100</v>
      </c>
      <c r="N129" s="10"/>
    </row>
    <row r="130" spans="1:14" ht="75">
      <c r="A130" s="2"/>
      <c r="B130" s="11"/>
      <c r="C130" s="11"/>
      <c r="D130" s="11"/>
      <c r="E130" s="12"/>
      <c r="F130" s="12"/>
      <c r="G130" s="115" t="s">
        <v>359</v>
      </c>
      <c r="H130" s="30"/>
      <c r="I130" s="143" t="s">
        <v>269</v>
      </c>
      <c r="J130" s="117" t="s">
        <v>0</v>
      </c>
      <c r="K130" s="123">
        <f>SUM(K131)</f>
        <v>2140466</v>
      </c>
      <c r="L130" s="123">
        <f>SUM(L131)</f>
        <v>1087578</v>
      </c>
      <c r="M130" s="243">
        <f t="shared" si="10"/>
        <v>50.810337562007525</v>
      </c>
      <c r="N130" s="10"/>
    </row>
    <row r="131" spans="1:14" ht="30">
      <c r="A131" s="2"/>
      <c r="B131" s="11"/>
      <c r="C131" s="11"/>
      <c r="D131" s="11"/>
      <c r="E131" s="12"/>
      <c r="F131" s="12"/>
      <c r="G131" s="182" t="s">
        <v>5</v>
      </c>
      <c r="H131" s="30"/>
      <c r="I131" s="208"/>
      <c r="J131" s="212">
        <v>300</v>
      </c>
      <c r="K131" s="33">
        <v>2140466</v>
      </c>
      <c r="L131" s="33">
        <v>1087578</v>
      </c>
      <c r="M131" s="243">
        <f t="shared" si="10"/>
        <v>50.810337562007525</v>
      </c>
      <c r="N131" s="10"/>
    </row>
    <row r="132" spans="1:14" ht="42.75">
      <c r="A132" s="2"/>
      <c r="B132" s="11"/>
      <c r="C132" s="11"/>
      <c r="D132" s="11"/>
      <c r="E132" s="12"/>
      <c r="F132" s="12"/>
      <c r="G132" s="17" t="s">
        <v>53</v>
      </c>
      <c r="H132" s="17"/>
      <c r="I132" s="66" t="s">
        <v>102</v>
      </c>
      <c r="J132" s="19" t="s">
        <v>0</v>
      </c>
      <c r="K132" s="16">
        <f>SUM(K133)</f>
        <v>860618.5</v>
      </c>
      <c r="L132" s="16">
        <f>SUM(L133)</f>
        <v>408698.51</v>
      </c>
      <c r="M132" s="241">
        <f t="shared" si="10"/>
        <v>47.488929182907412</v>
      </c>
      <c r="N132" s="10"/>
    </row>
    <row r="133" spans="1:14" ht="60">
      <c r="A133" s="2"/>
      <c r="B133" s="11"/>
      <c r="C133" s="11"/>
      <c r="D133" s="11"/>
      <c r="E133" s="12"/>
      <c r="F133" s="12"/>
      <c r="G133" s="36" t="s">
        <v>332</v>
      </c>
      <c r="H133" s="17"/>
      <c r="I133" s="67" t="s">
        <v>103</v>
      </c>
      <c r="J133" s="211"/>
      <c r="K133" s="24">
        <f>SUM(K137+K134+K140)</f>
        <v>860618.5</v>
      </c>
      <c r="L133" s="24">
        <f>SUM(L137+L134+L140)</f>
        <v>408698.51</v>
      </c>
      <c r="M133" s="242">
        <f t="shared" si="10"/>
        <v>47.488929182907412</v>
      </c>
      <c r="N133" s="10"/>
    </row>
    <row r="134" spans="1:14" ht="60">
      <c r="A134" s="2"/>
      <c r="B134" s="11"/>
      <c r="C134" s="11"/>
      <c r="D134" s="11"/>
      <c r="E134" s="12"/>
      <c r="F134" s="12"/>
      <c r="G134" s="72" t="s">
        <v>384</v>
      </c>
      <c r="H134" s="17"/>
      <c r="I134" s="209" t="s">
        <v>386</v>
      </c>
      <c r="J134" s="74"/>
      <c r="K134" s="122">
        <f>SUM(K135)</f>
        <v>60000</v>
      </c>
      <c r="L134" s="122">
        <f>SUM(L135)</f>
        <v>0</v>
      </c>
      <c r="M134" s="242">
        <f t="shared" si="10"/>
        <v>0</v>
      </c>
      <c r="N134" s="10"/>
    </row>
    <row r="135" spans="1:14" ht="30">
      <c r="A135" s="2"/>
      <c r="B135" s="11"/>
      <c r="C135" s="11"/>
      <c r="D135" s="11"/>
      <c r="E135" s="12"/>
      <c r="F135" s="12"/>
      <c r="G135" s="30" t="s">
        <v>385</v>
      </c>
      <c r="H135" s="17"/>
      <c r="I135" s="210" t="s">
        <v>387</v>
      </c>
      <c r="J135" s="141"/>
      <c r="K135" s="123">
        <f>SUM(K136)</f>
        <v>60000</v>
      </c>
      <c r="L135" s="123">
        <f>SUM(L136)</f>
        <v>0</v>
      </c>
      <c r="M135" s="243">
        <f t="shared" si="10"/>
        <v>0</v>
      </c>
      <c r="N135" s="10"/>
    </row>
    <row r="136" spans="1:14" ht="30">
      <c r="A136" s="2"/>
      <c r="B136" s="11"/>
      <c r="C136" s="11"/>
      <c r="D136" s="11"/>
      <c r="E136" s="12"/>
      <c r="F136" s="12"/>
      <c r="G136" s="132" t="s">
        <v>2</v>
      </c>
      <c r="H136" s="17"/>
      <c r="I136" s="133" t="s">
        <v>0</v>
      </c>
      <c r="J136" s="117">
        <v>200</v>
      </c>
      <c r="K136" s="33">
        <v>60000</v>
      </c>
      <c r="L136" s="33">
        <v>0</v>
      </c>
      <c r="M136" s="243">
        <f t="shared" si="10"/>
        <v>0</v>
      </c>
      <c r="N136" s="10"/>
    </row>
    <row r="137" spans="1:14" ht="60">
      <c r="A137" s="2"/>
      <c r="B137" s="11"/>
      <c r="C137" s="11"/>
      <c r="D137" s="11"/>
      <c r="E137" s="12"/>
      <c r="F137" s="12"/>
      <c r="G137" s="72" t="s">
        <v>220</v>
      </c>
      <c r="H137" s="30"/>
      <c r="I137" s="73" t="s">
        <v>221</v>
      </c>
      <c r="J137" s="74"/>
      <c r="K137" s="24">
        <f t="shared" ref="K137:L137" si="11">SUM(K138)</f>
        <v>208291</v>
      </c>
      <c r="L137" s="24">
        <f t="shared" si="11"/>
        <v>112534.76</v>
      </c>
      <c r="M137" s="242">
        <f t="shared" si="10"/>
        <v>54.027663221166542</v>
      </c>
      <c r="N137" s="10"/>
    </row>
    <row r="138" spans="1:14" ht="45">
      <c r="A138" s="2"/>
      <c r="B138" s="11"/>
      <c r="C138" s="11"/>
      <c r="D138" s="11"/>
      <c r="E138" s="12"/>
      <c r="F138" s="12"/>
      <c r="G138" s="30" t="s">
        <v>357</v>
      </c>
      <c r="H138" s="30"/>
      <c r="I138" s="75" t="s">
        <v>222</v>
      </c>
      <c r="J138" s="26"/>
      <c r="K138" s="33">
        <f>SUM(K139)</f>
        <v>208291</v>
      </c>
      <c r="L138" s="33">
        <f>SUM(L139)</f>
        <v>112534.76</v>
      </c>
      <c r="M138" s="243">
        <f t="shared" si="10"/>
        <v>54.027663221166542</v>
      </c>
      <c r="N138" s="10"/>
    </row>
    <row r="139" spans="1:14" ht="30">
      <c r="A139" s="2"/>
      <c r="B139" s="11"/>
      <c r="C139" s="11"/>
      <c r="D139" s="11"/>
      <c r="E139" s="12"/>
      <c r="F139" s="12"/>
      <c r="G139" s="30" t="s">
        <v>2</v>
      </c>
      <c r="H139" s="30"/>
      <c r="I139" s="75"/>
      <c r="J139" s="26">
        <v>200</v>
      </c>
      <c r="K139" s="33">
        <v>208291</v>
      </c>
      <c r="L139" s="33">
        <v>112534.76</v>
      </c>
      <c r="M139" s="243">
        <f t="shared" si="10"/>
        <v>54.027663221166542</v>
      </c>
      <c r="N139" s="10"/>
    </row>
    <row r="140" spans="1:14" ht="45">
      <c r="A140" s="2"/>
      <c r="B140" s="11"/>
      <c r="C140" s="11"/>
      <c r="D140" s="11"/>
      <c r="E140" s="12"/>
      <c r="F140" s="12"/>
      <c r="G140" s="36" t="s">
        <v>409</v>
      </c>
      <c r="H140" s="36"/>
      <c r="I140" s="183" t="s">
        <v>411</v>
      </c>
      <c r="J140" s="23"/>
      <c r="K140" s="24">
        <f>SUM(K141)</f>
        <v>592327.5</v>
      </c>
      <c r="L140" s="24">
        <f>SUM(L141)</f>
        <v>296163.75</v>
      </c>
      <c r="M140" s="242">
        <f t="shared" si="10"/>
        <v>50</v>
      </c>
      <c r="N140" s="10"/>
    </row>
    <row r="141" spans="1:14" ht="30">
      <c r="A141" s="2"/>
      <c r="B141" s="11"/>
      <c r="C141" s="11"/>
      <c r="D141" s="11"/>
      <c r="E141" s="12"/>
      <c r="F141" s="12"/>
      <c r="G141" s="30" t="s">
        <v>410</v>
      </c>
      <c r="H141" s="30"/>
      <c r="I141" s="75" t="s">
        <v>412</v>
      </c>
      <c r="J141" s="26"/>
      <c r="K141" s="33">
        <f>SUM(K142)</f>
        <v>592327.5</v>
      </c>
      <c r="L141" s="33">
        <f>SUM(L142)</f>
        <v>296163.75</v>
      </c>
      <c r="M141" s="243">
        <f t="shared" si="10"/>
        <v>50</v>
      </c>
      <c r="N141" s="10"/>
    </row>
    <row r="142" spans="1:14" ht="30">
      <c r="A142" s="2"/>
      <c r="B142" s="11"/>
      <c r="C142" s="11"/>
      <c r="D142" s="11"/>
      <c r="E142" s="12"/>
      <c r="F142" s="12"/>
      <c r="G142" s="30" t="s">
        <v>2</v>
      </c>
      <c r="H142" s="30"/>
      <c r="I142" s="75"/>
      <c r="J142" s="26">
        <v>200</v>
      </c>
      <c r="K142" s="33">
        <v>592327.5</v>
      </c>
      <c r="L142" s="33">
        <v>296163.75</v>
      </c>
      <c r="M142" s="243">
        <f t="shared" si="10"/>
        <v>50</v>
      </c>
      <c r="N142" s="10"/>
    </row>
    <row r="143" spans="1:14" ht="42.75">
      <c r="A143" s="2"/>
      <c r="B143" s="11"/>
      <c r="C143" s="11"/>
      <c r="D143" s="11"/>
      <c r="E143" s="12"/>
      <c r="F143" s="12"/>
      <c r="G143" s="17" t="s">
        <v>160</v>
      </c>
      <c r="H143" s="30"/>
      <c r="I143" s="144" t="s">
        <v>104</v>
      </c>
      <c r="J143" s="19" t="s">
        <v>0</v>
      </c>
      <c r="K143" s="16">
        <f t="shared" ref="K143:L146" si="12">SUM(K144)</f>
        <v>100000</v>
      </c>
      <c r="L143" s="16">
        <f t="shared" si="12"/>
        <v>99950</v>
      </c>
      <c r="M143" s="251">
        <f t="shared" ref="M143:M214" si="13">L143/K143%</f>
        <v>99.95</v>
      </c>
      <c r="N143" s="10"/>
    </row>
    <row r="144" spans="1:14" ht="45">
      <c r="A144" s="2"/>
      <c r="B144" s="11"/>
      <c r="C144" s="11"/>
      <c r="D144" s="11"/>
      <c r="E144" s="12"/>
      <c r="F144" s="12"/>
      <c r="G144" s="145" t="s">
        <v>270</v>
      </c>
      <c r="H144" s="17"/>
      <c r="I144" s="146" t="s">
        <v>105</v>
      </c>
      <c r="J144" s="147"/>
      <c r="K144" s="95">
        <f>SUM(K145)</f>
        <v>100000</v>
      </c>
      <c r="L144" s="95">
        <f>SUM(L145)</f>
        <v>99950</v>
      </c>
      <c r="M144" s="242">
        <f t="shared" si="13"/>
        <v>99.95</v>
      </c>
      <c r="N144" s="10"/>
    </row>
    <row r="145" spans="1:14" ht="45">
      <c r="A145" s="2"/>
      <c r="B145" s="11"/>
      <c r="C145" s="11"/>
      <c r="D145" s="11"/>
      <c r="E145" s="12"/>
      <c r="F145" s="12"/>
      <c r="G145" s="145" t="s">
        <v>271</v>
      </c>
      <c r="H145" s="148"/>
      <c r="I145" s="146" t="s">
        <v>106</v>
      </c>
      <c r="J145" s="147"/>
      <c r="K145" s="24">
        <f t="shared" si="12"/>
        <v>100000</v>
      </c>
      <c r="L145" s="24">
        <f t="shared" si="12"/>
        <v>99950</v>
      </c>
      <c r="M145" s="242">
        <f t="shared" si="13"/>
        <v>99.95</v>
      </c>
      <c r="N145" s="10"/>
    </row>
    <row r="146" spans="1:14" ht="45">
      <c r="A146" s="2"/>
      <c r="B146" s="11"/>
      <c r="C146" s="11"/>
      <c r="D146" s="11"/>
      <c r="E146" s="12"/>
      <c r="F146" s="12"/>
      <c r="G146" s="42" t="s">
        <v>108</v>
      </c>
      <c r="H146" s="148"/>
      <c r="I146" s="46" t="s">
        <v>107</v>
      </c>
      <c r="J146" s="49" t="s">
        <v>0</v>
      </c>
      <c r="K146" s="33">
        <f t="shared" si="12"/>
        <v>100000</v>
      </c>
      <c r="L146" s="33">
        <f t="shared" si="12"/>
        <v>99950</v>
      </c>
      <c r="M146" s="243">
        <f t="shared" si="13"/>
        <v>99.95</v>
      </c>
      <c r="N146" s="10"/>
    </row>
    <row r="147" spans="1:14" ht="30">
      <c r="A147" s="2"/>
      <c r="B147" s="11"/>
      <c r="C147" s="11"/>
      <c r="D147" s="11"/>
      <c r="E147" s="12"/>
      <c r="F147" s="12"/>
      <c r="G147" s="30" t="s">
        <v>2</v>
      </c>
      <c r="H147" s="149"/>
      <c r="I147" s="46"/>
      <c r="J147" s="26">
        <v>200</v>
      </c>
      <c r="K147" s="33">
        <v>100000</v>
      </c>
      <c r="L147" s="33">
        <v>99950</v>
      </c>
      <c r="M147" s="243">
        <f t="shared" si="13"/>
        <v>99.95</v>
      </c>
      <c r="N147" s="10"/>
    </row>
    <row r="148" spans="1:14" ht="15">
      <c r="A148" s="2"/>
      <c r="B148" s="11"/>
      <c r="C148" s="11"/>
      <c r="D148" s="11"/>
      <c r="E148" s="12"/>
      <c r="F148" s="12"/>
      <c r="G148" s="17" t="s">
        <v>8</v>
      </c>
      <c r="H148" s="17"/>
      <c r="I148" s="76" t="s">
        <v>112</v>
      </c>
      <c r="J148" s="19" t="s">
        <v>0</v>
      </c>
      <c r="K148" s="16">
        <f>SUM(K149)</f>
        <v>45706920</v>
      </c>
      <c r="L148" s="16">
        <f>SUM(L149)</f>
        <v>33231049.129999999</v>
      </c>
      <c r="M148" s="241">
        <f t="shared" si="13"/>
        <v>72.704634506109798</v>
      </c>
      <c r="N148" s="10"/>
    </row>
    <row r="149" spans="1:14" ht="15">
      <c r="A149" s="2"/>
      <c r="B149" s="11"/>
      <c r="C149" s="11"/>
      <c r="D149" s="11"/>
      <c r="E149" s="12"/>
      <c r="F149" s="12"/>
      <c r="G149" s="41" t="s">
        <v>8</v>
      </c>
      <c r="H149" s="77"/>
      <c r="I149" s="78" t="s">
        <v>112</v>
      </c>
      <c r="J149" s="49" t="s">
        <v>0</v>
      </c>
      <c r="K149" s="24">
        <f>SUM(K154+K157+K159+K163+K185+K188+K150+K180+K165+K178+K182+K171+K167+K174)</f>
        <v>45706920</v>
      </c>
      <c r="L149" s="24">
        <f>SUM(L154+L157+L159+L163+L185+L188+L150+L180+L165+L178+L182+L171+L167+L174)</f>
        <v>33231049.129999999</v>
      </c>
      <c r="M149" s="242">
        <f t="shared" si="13"/>
        <v>72.704634506109798</v>
      </c>
      <c r="N149" s="10"/>
    </row>
    <row r="150" spans="1:14" ht="30">
      <c r="A150" s="2"/>
      <c r="B150" s="11"/>
      <c r="C150" s="11"/>
      <c r="D150" s="11"/>
      <c r="E150" s="12"/>
      <c r="F150" s="12"/>
      <c r="G150" s="30" t="s">
        <v>60</v>
      </c>
      <c r="H150" s="30"/>
      <c r="I150" s="79" t="s">
        <v>113</v>
      </c>
      <c r="J150" s="49"/>
      <c r="K150" s="33">
        <f>SUM(K151:K153)</f>
        <v>4450000</v>
      </c>
      <c r="L150" s="33">
        <f>SUM(L151:L153)</f>
        <v>2524330</v>
      </c>
      <c r="M150" s="243">
        <f t="shared" si="13"/>
        <v>56.726516853932587</v>
      </c>
      <c r="N150" s="10"/>
    </row>
    <row r="151" spans="1:14" ht="30">
      <c r="A151" s="2"/>
      <c r="B151" s="11"/>
      <c r="C151" s="11"/>
      <c r="D151" s="11"/>
      <c r="E151" s="12"/>
      <c r="F151" s="12"/>
      <c r="G151" s="30" t="s">
        <v>2</v>
      </c>
      <c r="H151" s="30"/>
      <c r="I151" s="44" t="s">
        <v>0</v>
      </c>
      <c r="J151" s="26">
        <v>200</v>
      </c>
      <c r="K151" s="80">
        <v>140000</v>
      </c>
      <c r="L151" s="80">
        <v>120000</v>
      </c>
      <c r="M151" s="243">
        <f t="shared" si="13"/>
        <v>85.714285714285708</v>
      </c>
      <c r="N151" s="10"/>
    </row>
    <row r="152" spans="1:14" ht="30">
      <c r="A152" s="2"/>
      <c r="B152" s="11"/>
      <c r="C152" s="11"/>
      <c r="D152" s="11"/>
      <c r="E152" s="12"/>
      <c r="F152" s="12"/>
      <c r="G152" s="30" t="s">
        <v>5</v>
      </c>
      <c r="H152" s="30"/>
      <c r="I152" s="44"/>
      <c r="J152" s="26">
        <v>300</v>
      </c>
      <c r="K152" s="80">
        <v>4220000</v>
      </c>
      <c r="L152" s="80">
        <v>2320000</v>
      </c>
      <c r="M152" s="243">
        <f t="shared" si="13"/>
        <v>54.976303317535546</v>
      </c>
      <c r="N152" s="10"/>
    </row>
    <row r="153" spans="1:14" ht="15">
      <c r="A153" s="2"/>
      <c r="B153" s="11"/>
      <c r="C153" s="11"/>
      <c r="D153" s="11"/>
      <c r="E153" s="12"/>
      <c r="F153" s="12"/>
      <c r="G153" s="81" t="s">
        <v>1</v>
      </c>
      <c r="H153" s="30"/>
      <c r="I153" s="44"/>
      <c r="J153" s="26">
        <v>800</v>
      </c>
      <c r="K153" s="80">
        <v>90000</v>
      </c>
      <c r="L153" s="80">
        <v>84330</v>
      </c>
      <c r="M153" s="243">
        <f t="shared" si="13"/>
        <v>93.7</v>
      </c>
      <c r="N153" s="10"/>
    </row>
    <row r="154" spans="1:14" ht="15">
      <c r="A154" s="2"/>
      <c r="B154" s="11"/>
      <c r="C154" s="11"/>
      <c r="D154" s="11"/>
      <c r="E154" s="12"/>
      <c r="F154" s="12"/>
      <c r="G154" s="30" t="s">
        <v>57</v>
      </c>
      <c r="H154" s="30"/>
      <c r="I154" s="65" t="s">
        <v>114</v>
      </c>
      <c r="J154" s="23"/>
      <c r="K154" s="33">
        <f>SUM(K155:K156)</f>
        <v>1050000</v>
      </c>
      <c r="L154" s="33">
        <f>SUM(L155:L156)</f>
        <v>1050000</v>
      </c>
      <c r="M154" s="243">
        <f t="shared" si="13"/>
        <v>100</v>
      </c>
      <c r="N154" s="10"/>
    </row>
    <row r="155" spans="1:14" ht="30">
      <c r="A155" s="2"/>
      <c r="B155" s="11"/>
      <c r="C155" s="11"/>
      <c r="D155" s="11"/>
      <c r="E155" s="12"/>
      <c r="F155" s="12"/>
      <c r="G155" s="30" t="s">
        <v>2</v>
      </c>
      <c r="H155" s="30"/>
      <c r="I155" s="44" t="s">
        <v>0</v>
      </c>
      <c r="J155" s="26">
        <v>200</v>
      </c>
      <c r="K155" s="80">
        <v>50000</v>
      </c>
      <c r="L155" s="80">
        <v>50000</v>
      </c>
      <c r="M155" s="243">
        <f t="shared" si="13"/>
        <v>100</v>
      </c>
      <c r="N155" s="10"/>
    </row>
    <row r="156" spans="1:14" ht="30">
      <c r="A156" s="2"/>
      <c r="B156" s="11"/>
      <c r="C156" s="11"/>
      <c r="D156" s="11"/>
      <c r="E156" s="12"/>
      <c r="F156" s="12"/>
      <c r="G156" s="30" t="s">
        <v>5</v>
      </c>
      <c r="H156" s="30"/>
      <c r="I156" s="82" t="s">
        <v>0</v>
      </c>
      <c r="J156" s="26">
        <v>300</v>
      </c>
      <c r="K156" s="80">
        <v>1000000</v>
      </c>
      <c r="L156" s="80">
        <v>1000000</v>
      </c>
      <c r="M156" s="243">
        <f t="shared" si="13"/>
        <v>100</v>
      </c>
      <c r="N156" s="10"/>
    </row>
    <row r="157" spans="1:14" ht="15">
      <c r="A157" s="2"/>
      <c r="B157" s="11"/>
      <c r="C157" s="11"/>
      <c r="D157" s="11"/>
      <c r="E157" s="12"/>
      <c r="F157" s="12"/>
      <c r="G157" s="54" t="s">
        <v>55</v>
      </c>
      <c r="H157" s="30"/>
      <c r="I157" s="79" t="s">
        <v>115</v>
      </c>
      <c r="J157" s="23"/>
      <c r="K157" s="33">
        <f>SUM(K158)</f>
        <v>3383400</v>
      </c>
      <c r="L157" s="33">
        <f>SUM(L158)</f>
        <v>2550851.0699999998</v>
      </c>
      <c r="M157" s="243">
        <f t="shared" si="13"/>
        <v>75.393127327540341</v>
      </c>
      <c r="N157" s="10"/>
    </row>
    <row r="158" spans="1:14" ht="90">
      <c r="A158" s="2"/>
      <c r="B158" s="11"/>
      <c r="C158" s="11"/>
      <c r="D158" s="11"/>
      <c r="E158" s="12"/>
      <c r="F158" s="12"/>
      <c r="G158" s="30" t="s">
        <v>3</v>
      </c>
      <c r="H158" s="55"/>
      <c r="I158" s="39" t="s">
        <v>0</v>
      </c>
      <c r="J158" s="26">
        <v>100</v>
      </c>
      <c r="K158" s="33">
        <v>3383400</v>
      </c>
      <c r="L158" s="33">
        <v>2550851.0699999998</v>
      </c>
      <c r="M158" s="243">
        <f t="shared" si="13"/>
        <v>75.393127327540341</v>
      </c>
      <c r="N158" s="10"/>
    </row>
    <row r="159" spans="1:14" ht="15">
      <c r="A159" s="2"/>
      <c r="B159" s="11"/>
      <c r="C159" s="11"/>
      <c r="D159" s="11"/>
      <c r="E159" s="12"/>
      <c r="F159" s="12"/>
      <c r="G159" s="54" t="s">
        <v>7</v>
      </c>
      <c r="H159" s="30"/>
      <c r="I159" s="79" t="s">
        <v>116</v>
      </c>
      <c r="J159" s="23"/>
      <c r="K159" s="33">
        <f>SUM(K160:K162)</f>
        <v>27395006</v>
      </c>
      <c r="L159" s="33">
        <f>SUM(L160:L162)</f>
        <v>20013389.059999999</v>
      </c>
      <c r="M159" s="243">
        <f t="shared" si="13"/>
        <v>73.054881097671597</v>
      </c>
      <c r="N159" s="10"/>
    </row>
    <row r="160" spans="1:14" ht="90">
      <c r="A160" s="2"/>
      <c r="B160" s="11"/>
      <c r="C160" s="11"/>
      <c r="D160" s="11"/>
      <c r="E160" s="12"/>
      <c r="F160" s="12"/>
      <c r="G160" s="31" t="s">
        <v>3</v>
      </c>
      <c r="H160" s="85"/>
      <c r="I160" s="39" t="s">
        <v>0</v>
      </c>
      <c r="J160" s="26">
        <v>100</v>
      </c>
      <c r="K160" s="33">
        <v>22975314</v>
      </c>
      <c r="L160" s="33">
        <v>17163855.59</v>
      </c>
      <c r="M160" s="243">
        <f t="shared" si="13"/>
        <v>74.705640976223435</v>
      </c>
      <c r="N160" s="10"/>
    </row>
    <row r="161" spans="1:14" ht="30">
      <c r="A161" s="2"/>
      <c r="B161" s="11"/>
      <c r="C161" s="11"/>
      <c r="D161" s="11"/>
      <c r="E161" s="12"/>
      <c r="F161" s="12"/>
      <c r="G161" s="30" t="s">
        <v>2</v>
      </c>
      <c r="H161" s="31"/>
      <c r="I161" s="39" t="s">
        <v>0</v>
      </c>
      <c r="J161" s="26">
        <v>200</v>
      </c>
      <c r="K161" s="33">
        <v>4269692</v>
      </c>
      <c r="L161" s="33">
        <v>2786566.47</v>
      </c>
      <c r="M161" s="244">
        <f t="shared" si="13"/>
        <v>65.263875473921786</v>
      </c>
      <c r="N161" s="10"/>
    </row>
    <row r="162" spans="1:14" ht="15">
      <c r="A162" s="2"/>
      <c r="B162" s="11"/>
      <c r="C162" s="11"/>
      <c r="D162" s="11"/>
      <c r="E162" s="12"/>
      <c r="F162" s="12"/>
      <c r="G162" s="31" t="s">
        <v>1</v>
      </c>
      <c r="H162" s="30"/>
      <c r="I162" s="39" t="s">
        <v>0</v>
      </c>
      <c r="J162" s="26">
        <v>800</v>
      </c>
      <c r="K162" s="33">
        <v>150000</v>
      </c>
      <c r="L162" s="33">
        <v>62967</v>
      </c>
      <c r="M162" s="243">
        <f t="shared" si="13"/>
        <v>41.978000000000002</v>
      </c>
      <c r="N162" s="10"/>
    </row>
    <row r="163" spans="1:14" ht="45">
      <c r="A163" s="2"/>
      <c r="B163" s="11"/>
      <c r="C163" s="11"/>
      <c r="D163" s="11"/>
      <c r="E163" s="12"/>
      <c r="F163" s="12"/>
      <c r="G163" s="42" t="s">
        <v>56</v>
      </c>
      <c r="H163" s="30"/>
      <c r="I163" s="252" t="s">
        <v>117</v>
      </c>
      <c r="J163" s="23"/>
      <c r="K163" s="33">
        <f>SUM(K164:K164)</f>
        <v>813694</v>
      </c>
      <c r="L163" s="33">
        <f>SUM(L164:L164)</f>
        <v>595843.99</v>
      </c>
      <c r="M163" s="243">
        <f t="shared" si="13"/>
        <v>73.227034978751234</v>
      </c>
      <c r="N163" s="10"/>
    </row>
    <row r="164" spans="1:14" ht="90">
      <c r="A164" s="2"/>
      <c r="B164" s="11"/>
      <c r="C164" s="11"/>
      <c r="D164" s="11"/>
      <c r="E164" s="12"/>
      <c r="F164" s="12"/>
      <c r="G164" s="30" t="s">
        <v>3</v>
      </c>
      <c r="H164" s="85"/>
      <c r="I164" s="39" t="s">
        <v>0</v>
      </c>
      <c r="J164" s="26">
        <v>100</v>
      </c>
      <c r="K164" s="33">
        <v>813694</v>
      </c>
      <c r="L164" s="33">
        <v>595843.99</v>
      </c>
      <c r="M164" s="243">
        <f t="shared" si="13"/>
        <v>73.227034978751234</v>
      </c>
      <c r="N164" s="10"/>
    </row>
    <row r="165" spans="1:14" ht="30">
      <c r="A165" s="2"/>
      <c r="B165" s="11"/>
      <c r="C165" s="11"/>
      <c r="D165" s="11"/>
      <c r="E165" s="12"/>
      <c r="F165" s="12"/>
      <c r="G165" s="31" t="s">
        <v>165</v>
      </c>
      <c r="H165" s="30"/>
      <c r="I165" s="44" t="s">
        <v>166</v>
      </c>
      <c r="J165" s="26"/>
      <c r="K165" s="33">
        <f>SUM(K166:K166)</f>
        <v>20000</v>
      </c>
      <c r="L165" s="33">
        <f>SUM(L166:L166)</f>
        <v>0</v>
      </c>
      <c r="M165" s="243">
        <f t="shared" si="13"/>
        <v>0</v>
      </c>
      <c r="N165" s="10"/>
    </row>
    <row r="166" spans="1:14" ht="30">
      <c r="A166" s="2"/>
      <c r="B166" s="11"/>
      <c r="C166" s="11"/>
      <c r="D166" s="11"/>
      <c r="E166" s="12"/>
      <c r="F166" s="12"/>
      <c r="G166" s="30" t="s">
        <v>2</v>
      </c>
      <c r="H166" s="30"/>
      <c r="I166" s="44" t="s">
        <v>0</v>
      </c>
      <c r="J166" s="26">
        <v>200</v>
      </c>
      <c r="K166" s="33">
        <v>20000</v>
      </c>
      <c r="L166" s="33">
        <v>0</v>
      </c>
      <c r="M166" s="243">
        <f t="shared" si="13"/>
        <v>0</v>
      </c>
      <c r="N166" s="10"/>
    </row>
    <row r="167" spans="1:14" ht="45">
      <c r="A167" s="2"/>
      <c r="B167" s="11"/>
      <c r="C167" s="11"/>
      <c r="D167" s="11"/>
      <c r="E167" s="12"/>
      <c r="F167" s="12"/>
      <c r="G167" s="30" t="s">
        <v>475</v>
      </c>
      <c r="H167" s="31"/>
      <c r="I167" s="44" t="s">
        <v>476</v>
      </c>
      <c r="J167" s="47"/>
      <c r="K167" s="33">
        <f>SUM(K168:K170)</f>
        <v>277865</v>
      </c>
      <c r="L167" s="33">
        <f>SUM(L168:L170)</f>
        <v>277865</v>
      </c>
      <c r="M167" s="243">
        <f t="shared" si="13"/>
        <v>100</v>
      </c>
      <c r="N167" s="10"/>
    </row>
    <row r="168" spans="1:14" ht="90">
      <c r="A168" s="2"/>
      <c r="B168" s="11"/>
      <c r="C168" s="11"/>
      <c r="D168" s="11"/>
      <c r="E168" s="12"/>
      <c r="F168" s="12"/>
      <c r="G168" s="31" t="s">
        <v>3</v>
      </c>
      <c r="H168" s="31"/>
      <c r="I168" s="56"/>
      <c r="J168" s="26">
        <v>100</v>
      </c>
      <c r="K168" s="33">
        <v>152865</v>
      </c>
      <c r="L168" s="33">
        <v>152865</v>
      </c>
      <c r="M168" s="243">
        <f t="shared" si="13"/>
        <v>100</v>
      </c>
      <c r="N168" s="10"/>
    </row>
    <row r="169" spans="1:14" ht="15">
      <c r="A169" s="2"/>
      <c r="B169" s="11"/>
      <c r="C169" s="11"/>
      <c r="D169" s="11"/>
      <c r="E169" s="12"/>
      <c r="F169" s="12"/>
      <c r="G169" s="30" t="s">
        <v>6</v>
      </c>
      <c r="H169" s="31"/>
      <c r="I169" s="88"/>
      <c r="J169" s="26">
        <v>500</v>
      </c>
      <c r="K169" s="33">
        <v>110000</v>
      </c>
      <c r="L169" s="33">
        <v>110000</v>
      </c>
      <c r="M169" s="243">
        <f t="shared" si="13"/>
        <v>100</v>
      </c>
      <c r="N169" s="10"/>
    </row>
    <row r="170" spans="1:14" ht="45">
      <c r="A170" s="2"/>
      <c r="B170" s="11"/>
      <c r="C170" s="11"/>
      <c r="D170" s="11"/>
      <c r="E170" s="12"/>
      <c r="F170" s="12"/>
      <c r="G170" s="30" t="s">
        <v>4</v>
      </c>
      <c r="H170" s="31"/>
      <c r="I170" s="65"/>
      <c r="J170" s="26">
        <v>600</v>
      </c>
      <c r="K170" s="33">
        <v>15000</v>
      </c>
      <c r="L170" s="33">
        <v>15000</v>
      </c>
      <c r="M170" s="243">
        <f t="shared" si="13"/>
        <v>100</v>
      </c>
      <c r="N170" s="10"/>
    </row>
    <row r="171" spans="1:14" ht="30">
      <c r="A171" s="2"/>
      <c r="B171" s="11"/>
      <c r="C171" s="11"/>
      <c r="D171" s="11"/>
      <c r="E171" s="12"/>
      <c r="F171" s="12"/>
      <c r="G171" s="30" t="s">
        <v>461</v>
      </c>
      <c r="H171" s="31"/>
      <c r="I171" s="44" t="s">
        <v>462</v>
      </c>
      <c r="J171" s="47"/>
      <c r="K171" s="33">
        <f>SUM(K172:K173)</f>
        <v>150000</v>
      </c>
      <c r="L171" s="33">
        <f>SUM(L172:L173)</f>
        <v>150000</v>
      </c>
      <c r="M171" s="243">
        <f t="shared" si="13"/>
        <v>100</v>
      </c>
      <c r="N171" s="10"/>
    </row>
    <row r="172" spans="1:14" ht="90">
      <c r="A172" s="2"/>
      <c r="B172" s="11"/>
      <c r="C172" s="11"/>
      <c r="D172" s="11"/>
      <c r="E172" s="12"/>
      <c r="F172" s="12"/>
      <c r="G172" s="31" t="s">
        <v>3</v>
      </c>
      <c r="H172" s="31"/>
      <c r="I172" s="56"/>
      <c r="J172" s="26">
        <v>100</v>
      </c>
      <c r="K172" s="33">
        <v>100000</v>
      </c>
      <c r="L172" s="33">
        <v>100000</v>
      </c>
      <c r="M172" s="243">
        <f t="shared" si="13"/>
        <v>100</v>
      </c>
      <c r="N172" s="10"/>
    </row>
    <row r="173" spans="1:14" ht="15">
      <c r="A173" s="2"/>
      <c r="B173" s="11"/>
      <c r="C173" s="11"/>
      <c r="D173" s="11"/>
      <c r="E173" s="12"/>
      <c r="F173" s="12"/>
      <c r="G173" s="30" t="s">
        <v>6</v>
      </c>
      <c r="H173" s="31"/>
      <c r="I173" s="88"/>
      <c r="J173" s="26">
        <v>500</v>
      </c>
      <c r="K173" s="33">
        <v>50000</v>
      </c>
      <c r="L173" s="33">
        <v>50000</v>
      </c>
      <c r="M173" s="243">
        <f t="shared" si="13"/>
        <v>100</v>
      </c>
      <c r="N173" s="10"/>
    </row>
    <row r="174" spans="1:14" ht="45">
      <c r="A174" s="2"/>
      <c r="B174" s="11"/>
      <c r="C174" s="11"/>
      <c r="D174" s="11"/>
      <c r="E174" s="12"/>
      <c r="F174" s="12"/>
      <c r="G174" s="30" t="s">
        <v>477</v>
      </c>
      <c r="H174" s="31"/>
      <c r="I174" s="64" t="s">
        <v>478</v>
      </c>
      <c r="J174" s="47"/>
      <c r="K174" s="33">
        <f>SUM(K175:K177)</f>
        <v>1548560</v>
      </c>
      <c r="L174" s="33">
        <f>SUM(L175:L177)</f>
        <v>1548560</v>
      </c>
      <c r="M174" s="243">
        <f t="shared" si="13"/>
        <v>100</v>
      </c>
      <c r="N174" s="10"/>
    </row>
    <row r="175" spans="1:14" ht="90">
      <c r="A175" s="2"/>
      <c r="B175" s="11"/>
      <c r="C175" s="11"/>
      <c r="D175" s="11"/>
      <c r="E175" s="12"/>
      <c r="F175" s="12"/>
      <c r="G175" s="31" t="s">
        <v>3</v>
      </c>
      <c r="H175" s="31"/>
      <c r="I175" s="56"/>
      <c r="J175" s="26">
        <v>100</v>
      </c>
      <c r="K175" s="33">
        <v>1066820</v>
      </c>
      <c r="L175" s="33">
        <v>1066820</v>
      </c>
      <c r="M175" s="243">
        <f t="shared" si="13"/>
        <v>100</v>
      </c>
      <c r="N175" s="10"/>
    </row>
    <row r="176" spans="1:14" ht="15">
      <c r="A176" s="2"/>
      <c r="B176" s="11"/>
      <c r="C176" s="11"/>
      <c r="D176" s="11"/>
      <c r="E176" s="12"/>
      <c r="F176" s="12"/>
      <c r="G176" s="30" t="s">
        <v>6</v>
      </c>
      <c r="H176" s="31"/>
      <c r="I176" s="88"/>
      <c r="J176" s="26">
        <v>500</v>
      </c>
      <c r="K176" s="33">
        <v>390600</v>
      </c>
      <c r="L176" s="33">
        <v>390600</v>
      </c>
      <c r="M176" s="243">
        <f t="shared" si="13"/>
        <v>100</v>
      </c>
      <c r="N176" s="10"/>
    </row>
    <row r="177" spans="1:14" ht="45">
      <c r="A177" s="2"/>
      <c r="B177" s="11"/>
      <c r="C177" s="11"/>
      <c r="D177" s="11"/>
      <c r="E177" s="12"/>
      <c r="F177" s="12"/>
      <c r="G177" s="30" t="s">
        <v>4</v>
      </c>
      <c r="H177" s="31"/>
      <c r="I177" s="65"/>
      <c r="J177" s="26">
        <v>600</v>
      </c>
      <c r="K177" s="33">
        <v>91140</v>
      </c>
      <c r="L177" s="33">
        <v>91140</v>
      </c>
      <c r="M177" s="243">
        <f t="shared" si="13"/>
        <v>100</v>
      </c>
      <c r="N177" s="10"/>
    </row>
    <row r="178" spans="1:14" ht="45">
      <c r="A178" s="2"/>
      <c r="B178" s="11"/>
      <c r="C178" s="11"/>
      <c r="D178" s="11"/>
      <c r="E178" s="12"/>
      <c r="F178" s="12"/>
      <c r="G178" s="157" t="s">
        <v>282</v>
      </c>
      <c r="H178" s="31"/>
      <c r="I178" s="158" t="s">
        <v>369</v>
      </c>
      <c r="J178" s="47"/>
      <c r="K178" s="33">
        <f>SUM(K179:K179)</f>
        <v>3300000</v>
      </c>
      <c r="L178" s="33">
        <f>SUM(L179:L179)</f>
        <v>2133280.7000000002</v>
      </c>
      <c r="M178" s="243">
        <f t="shared" si="13"/>
        <v>64.644869696969707</v>
      </c>
      <c r="N178" s="10"/>
    </row>
    <row r="179" spans="1:14" ht="30">
      <c r="A179" s="2"/>
      <c r="B179" s="11"/>
      <c r="C179" s="11"/>
      <c r="D179" s="11"/>
      <c r="E179" s="12"/>
      <c r="F179" s="12"/>
      <c r="G179" s="30" t="s">
        <v>5</v>
      </c>
      <c r="H179" s="31"/>
      <c r="I179" s="174"/>
      <c r="J179" s="26">
        <v>300</v>
      </c>
      <c r="K179" s="80">
        <v>3300000</v>
      </c>
      <c r="L179" s="80">
        <v>2133280.7000000002</v>
      </c>
      <c r="M179" s="243">
        <f t="shared" si="13"/>
        <v>64.644869696969707</v>
      </c>
      <c r="N179" s="10"/>
    </row>
    <row r="180" spans="1:14" ht="63.75" customHeight="1">
      <c r="A180" s="2"/>
      <c r="B180" s="11"/>
      <c r="C180" s="11"/>
      <c r="D180" s="11"/>
      <c r="E180" s="12"/>
      <c r="F180" s="12"/>
      <c r="G180" s="31" t="s">
        <v>355</v>
      </c>
      <c r="H180" s="31"/>
      <c r="I180" s="44" t="s">
        <v>145</v>
      </c>
      <c r="J180" s="26"/>
      <c r="K180" s="33">
        <f>SUM(K181:K181)</f>
        <v>1830</v>
      </c>
      <c r="L180" s="33">
        <f>SUM(L181:L181)</f>
        <v>0</v>
      </c>
      <c r="M180" s="243">
        <f t="shared" si="13"/>
        <v>0</v>
      </c>
      <c r="N180" s="10"/>
    </row>
    <row r="181" spans="1:14" ht="30">
      <c r="A181" s="2"/>
      <c r="B181" s="11"/>
      <c r="C181" s="11"/>
      <c r="D181" s="11"/>
      <c r="E181" s="12"/>
      <c r="F181" s="12"/>
      <c r="G181" s="30" t="s">
        <v>2</v>
      </c>
      <c r="H181" s="31"/>
      <c r="I181" s="44" t="s">
        <v>0</v>
      </c>
      <c r="J181" s="26">
        <v>200</v>
      </c>
      <c r="K181" s="33">
        <v>1830</v>
      </c>
      <c r="L181" s="33">
        <v>0</v>
      </c>
      <c r="M181" s="243">
        <f t="shared" si="13"/>
        <v>0</v>
      </c>
      <c r="N181" s="10"/>
    </row>
    <row r="182" spans="1:14" ht="45">
      <c r="A182" s="2"/>
      <c r="B182" s="11"/>
      <c r="C182" s="11"/>
      <c r="D182" s="11"/>
      <c r="E182" s="12"/>
      <c r="F182" s="12"/>
      <c r="G182" s="30" t="s">
        <v>403</v>
      </c>
      <c r="H182" s="31"/>
      <c r="I182" s="44" t="s">
        <v>404</v>
      </c>
      <c r="J182" s="26"/>
      <c r="K182" s="33">
        <f>SUM(K183:K184)</f>
        <v>1506917</v>
      </c>
      <c r="L182" s="33">
        <f>SUM(L183:L184)</f>
        <v>1086334.8</v>
      </c>
      <c r="M182" s="243">
        <f t="shared" si="13"/>
        <v>72.089889489600296</v>
      </c>
      <c r="N182" s="10"/>
    </row>
    <row r="183" spans="1:14" ht="90">
      <c r="A183" s="2"/>
      <c r="B183" s="11"/>
      <c r="C183" s="11"/>
      <c r="D183" s="11"/>
      <c r="E183" s="12"/>
      <c r="F183" s="12"/>
      <c r="G183" s="30" t="s">
        <v>3</v>
      </c>
      <c r="H183" s="31"/>
      <c r="I183" s="44" t="s">
        <v>0</v>
      </c>
      <c r="J183" s="26">
        <v>100</v>
      </c>
      <c r="K183" s="33">
        <v>1410000</v>
      </c>
      <c r="L183" s="33">
        <v>1068352.71</v>
      </c>
      <c r="M183" s="243">
        <f t="shared" si="13"/>
        <v>75.769695744680845</v>
      </c>
      <c r="N183" s="10"/>
    </row>
    <row r="184" spans="1:14" ht="30">
      <c r="A184" s="2"/>
      <c r="B184" s="11"/>
      <c r="C184" s="11"/>
      <c r="D184" s="11"/>
      <c r="E184" s="12"/>
      <c r="F184" s="12"/>
      <c r="G184" s="30" t="s">
        <v>2</v>
      </c>
      <c r="H184" s="31"/>
      <c r="I184" s="44"/>
      <c r="J184" s="26">
        <v>200</v>
      </c>
      <c r="K184" s="33">
        <v>96917</v>
      </c>
      <c r="L184" s="33">
        <v>17982.09</v>
      </c>
      <c r="M184" s="243">
        <f t="shared" si="13"/>
        <v>18.554113313453779</v>
      </c>
      <c r="N184" s="10"/>
    </row>
    <row r="185" spans="1:14" ht="60">
      <c r="A185" s="2"/>
      <c r="B185" s="11"/>
      <c r="C185" s="11"/>
      <c r="D185" s="11"/>
      <c r="E185" s="12"/>
      <c r="F185" s="12"/>
      <c r="G185" s="30" t="s">
        <v>356</v>
      </c>
      <c r="H185" s="30"/>
      <c r="I185" s="84" t="s">
        <v>154</v>
      </c>
      <c r="J185" s="26"/>
      <c r="K185" s="33">
        <f>SUM(K186:K187)</f>
        <v>1779223</v>
      </c>
      <c r="L185" s="33">
        <f>SUM(L186:L187)</f>
        <v>1281610.51</v>
      </c>
      <c r="M185" s="243">
        <f t="shared" si="13"/>
        <v>72.032033646147781</v>
      </c>
      <c r="N185" s="10"/>
    </row>
    <row r="186" spans="1:14" ht="90">
      <c r="A186" s="2"/>
      <c r="B186" s="11"/>
      <c r="C186" s="11"/>
      <c r="D186" s="11"/>
      <c r="E186" s="12"/>
      <c r="F186" s="12"/>
      <c r="G186" s="30" t="s">
        <v>3</v>
      </c>
      <c r="H186" s="30"/>
      <c r="I186" s="39" t="s">
        <v>0</v>
      </c>
      <c r="J186" s="26">
        <v>100</v>
      </c>
      <c r="K186" s="33">
        <v>1769223</v>
      </c>
      <c r="L186" s="33">
        <v>1277117.9099999999</v>
      </c>
      <c r="M186" s="243">
        <f t="shared" si="13"/>
        <v>72.185242335194602</v>
      </c>
      <c r="N186" s="10"/>
    </row>
    <row r="187" spans="1:14" ht="30">
      <c r="A187" s="2"/>
      <c r="B187" s="11"/>
      <c r="C187" s="11"/>
      <c r="D187" s="11"/>
      <c r="E187" s="12"/>
      <c r="F187" s="12"/>
      <c r="G187" s="30" t="s">
        <v>2</v>
      </c>
      <c r="H187" s="30"/>
      <c r="I187" s="39" t="s">
        <v>0</v>
      </c>
      <c r="J187" s="26">
        <v>200</v>
      </c>
      <c r="K187" s="33">
        <v>10000</v>
      </c>
      <c r="L187" s="33">
        <v>4492.6000000000004</v>
      </c>
      <c r="M187" s="243">
        <f t="shared" si="13"/>
        <v>44.926000000000002</v>
      </c>
      <c r="N187" s="10"/>
    </row>
    <row r="188" spans="1:14" ht="45">
      <c r="A188" s="2"/>
      <c r="B188" s="11"/>
      <c r="C188" s="11"/>
      <c r="D188" s="11"/>
      <c r="E188" s="12"/>
      <c r="F188" s="12"/>
      <c r="G188" s="30" t="s">
        <v>30</v>
      </c>
      <c r="H188" s="30"/>
      <c r="I188" s="79" t="s">
        <v>155</v>
      </c>
      <c r="J188" s="26"/>
      <c r="K188" s="33">
        <f>SUM(K189:K190)</f>
        <v>30425</v>
      </c>
      <c r="L188" s="33">
        <f>SUM(L189:L190)</f>
        <v>18984</v>
      </c>
      <c r="M188" s="243">
        <f t="shared" si="13"/>
        <v>62.396055875102711</v>
      </c>
      <c r="N188" s="10"/>
    </row>
    <row r="189" spans="1:14" ht="90">
      <c r="A189" s="2"/>
      <c r="B189" s="11"/>
      <c r="C189" s="11"/>
      <c r="D189" s="11"/>
      <c r="E189" s="12"/>
      <c r="F189" s="12"/>
      <c r="G189" s="30" t="s">
        <v>3</v>
      </c>
      <c r="H189" s="30"/>
      <c r="I189" s="39" t="s">
        <v>0</v>
      </c>
      <c r="J189" s="26">
        <v>100</v>
      </c>
      <c r="K189" s="33">
        <v>25425</v>
      </c>
      <c r="L189" s="33">
        <v>15184</v>
      </c>
      <c r="M189" s="243">
        <f t="shared" si="13"/>
        <v>59.720747295968536</v>
      </c>
      <c r="N189" s="10"/>
    </row>
    <row r="190" spans="1:14" ht="30">
      <c r="A190" s="2"/>
      <c r="B190" s="11"/>
      <c r="C190" s="11"/>
      <c r="D190" s="11"/>
      <c r="E190" s="12"/>
      <c r="F190" s="12"/>
      <c r="G190" s="30" t="s">
        <v>2</v>
      </c>
      <c r="H190" s="30"/>
      <c r="I190" s="39" t="s">
        <v>0</v>
      </c>
      <c r="J190" s="26">
        <v>200</v>
      </c>
      <c r="K190" s="33">
        <v>5000</v>
      </c>
      <c r="L190" s="33">
        <v>3800</v>
      </c>
      <c r="M190" s="243">
        <f t="shared" si="13"/>
        <v>76</v>
      </c>
      <c r="N190" s="10"/>
    </row>
    <row r="191" spans="1:14" ht="42.75">
      <c r="A191" s="2"/>
      <c r="B191" s="11"/>
      <c r="C191" s="11"/>
      <c r="D191" s="11"/>
      <c r="E191" s="12"/>
      <c r="F191" s="12"/>
      <c r="G191" s="86" t="s">
        <v>120</v>
      </c>
      <c r="H191" s="17">
        <v>852</v>
      </c>
      <c r="I191" s="39"/>
      <c r="J191" s="26"/>
      <c r="K191" s="16">
        <f>SUM(K192+K203)</f>
        <v>15363205</v>
      </c>
      <c r="L191" s="16">
        <f>SUM(L192+L203)</f>
        <v>10404766.190000001</v>
      </c>
      <c r="M191" s="241">
        <f t="shared" si="13"/>
        <v>67.725231746891367</v>
      </c>
      <c r="N191" s="10"/>
    </row>
    <row r="192" spans="1:14" ht="71.25">
      <c r="A192" s="2"/>
      <c r="B192" s="11"/>
      <c r="C192" s="11"/>
      <c r="D192" s="11"/>
      <c r="E192" s="12"/>
      <c r="F192" s="12"/>
      <c r="G192" s="17" t="s">
        <v>54</v>
      </c>
      <c r="H192" s="17"/>
      <c r="I192" s="66" t="s">
        <v>109</v>
      </c>
      <c r="J192" s="19" t="s">
        <v>0</v>
      </c>
      <c r="K192" s="16">
        <f>SUM(K193+K197)</f>
        <v>2541000</v>
      </c>
      <c r="L192" s="16">
        <f>SUM(L193+L197)</f>
        <v>1562248.4</v>
      </c>
      <c r="M192" s="241">
        <f t="shared" si="13"/>
        <v>61.481637150728055</v>
      </c>
      <c r="N192" s="10"/>
    </row>
    <row r="193" spans="1:14" ht="75">
      <c r="A193" s="2"/>
      <c r="B193" s="11"/>
      <c r="C193" s="11"/>
      <c r="D193" s="11"/>
      <c r="E193" s="12"/>
      <c r="F193" s="12"/>
      <c r="G193" s="60" t="s">
        <v>223</v>
      </c>
      <c r="H193" s="17"/>
      <c r="I193" s="59" t="s">
        <v>110</v>
      </c>
      <c r="J193" s="23" t="s">
        <v>0</v>
      </c>
      <c r="K193" s="24">
        <f t="shared" ref="K193:L195" si="14">SUM(K194)</f>
        <v>197000</v>
      </c>
      <c r="L193" s="24">
        <f t="shared" si="14"/>
        <v>147750</v>
      </c>
      <c r="M193" s="242">
        <f t="shared" si="13"/>
        <v>75</v>
      </c>
      <c r="N193" s="10"/>
    </row>
    <row r="194" spans="1:14" ht="45">
      <c r="A194" s="2"/>
      <c r="B194" s="11"/>
      <c r="C194" s="11"/>
      <c r="D194" s="11"/>
      <c r="E194" s="12"/>
      <c r="F194" s="12"/>
      <c r="G194" s="60" t="s">
        <v>224</v>
      </c>
      <c r="H194" s="61"/>
      <c r="I194" s="67" t="s">
        <v>228</v>
      </c>
      <c r="J194" s="49"/>
      <c r="K194" s="24">
        <f t="shared" si="14"/>
        <v>197000</v>
      </c>
      <c r="L194" s="24">
        <f t="shared" si="14"/>
        <v>147750</v>
      </c>
      <c r="M194" s="242">
        <f t="shared" si="13"/>
        <v>75</v>
      </c>
      <c r="N194" s="10"/>
    </row>
    <row r="195" spans="1:14" ht="60">
      <c r="A195" s="2"/>
      <c r="B195" s="11"/>
      <c r="C195" s="11"/>
      <c r="D195" s="11"/>
      <c r="E195" s="12"/>
      <c r="F195" s="12"/>
      <c r="G195" s="87" t="s">
        <v>225</v>
      </c>
      <c r="H195" s="61"/>
      <c r="I195" s="88" t="s">
        <v>229</v>
      </c>
      <c r="J195" s="26"/>
      <c r="K195" s="33">
        <f t="shared" si="14"/>
        <v>197000</v>
      </c>
      <c r="L195" s="33">
        <f t="shared" si="14"/>
        <v>147750</v>
      </c>
      <c r="M195" s="243">
        <f t="shared" si="13"/>
        <v>75</v>
      </c>
      <c r="N195" s="10"/>
    </row>
    <row r="196" spans="1:14" ht="15">
      <c r="A196" s="2"/>
      <c r="B196" s="11"/>
      <c r="C196" s="11"/>
      <c r="D196" s="11"/>
      <c r="E196" s="12"/>
      <c r="F196" s="12"/>
      <c r="G196" s="30" t="s">
        <v>6</v>
      </c>
      <c r="H196" s="83"/>
      <c r="I196" s="88"/>
      <c r="J196" s="26">
        <v>500</v>
      </c>
      <c r="K196" s="33">
        <v>197000</v>
      </c>
      <c r="L196" s="33">
        <v>147750</v>
      </c>
      <c r="M196" s="243">
        <f t="shared" si="13"/>
        <v>75</v>
      </c>
      <c r="N196" s="10"/>
    </row>
    <row r="197" spans="1:14" ht="60">
      <c r="A197" s="2"/>
      <c r="B197" s="11"/>
      <c r="C197" s="11"/>
      <c r="D197" s="11"/>
      <c r="E197" s="12"/>
      <c r="F197" s="12"/>
      <c r="G197" s="60" t="s">
        <v>428</v>
      </c>
      <c r="H197" s="31"/>
      <c r="I197" s="67" t="s">
        <v>111</v>
      </c>
      <c r="J197" s="23"/>
      <c r="K197" s="24">
        <f>SUM(K198+K201)</f>
        <v>2344000</v>
      </c>
      <c r="L197" s="24">
        <f>SUM(L198+L201)</f>
        <v>1414498.4</v>
      </c>
      <c r="M197" s="242">
        <f t="shared" si="13"/>
        <v>60.34549488054607</v>
      </c>
      <c r="N197" s="10"/>
    </row>
    <row r="198" spans="1:14" ht="45">
      <c r="A198" s="2"/>
      <c r="B198" s="11"/>
      <c r="C198" s="11"/>
      <c r="D198" s="11"/>
      <c r="E198" s="12"/>
      <c r="F198" s="12"/>
      <c r="G198" s="30" t="s">
        <v>226</v>
      </c>
      <c r="H198" s="89"/>
      <c r="I198" s="44" t="s">
        <v>230</v>
      </c>
      <c r="J198" s="26"/>
      <c r="K198" s="24">
        <f>SUM(K199)</f>
        <v>2044000</v>
      </c>
      <c r="L198" s="24">
        <f>SUM(L199)</f>
        <v>1414498.4</v>
      </c>
      <c r="M198" s="242">
        <f t="shared" si="13"/>
        <v>69.202465753424647</v>
      </c>
      <c r="N198" s="10"/>
    </row>
    <row r="199" spans="1:14" ht="60">
      <c r="A199" s="2"/>
      <c r="B199" s="11"/>
      <c r="C199" s="11"/>
      <c r="D199" s="11"/>
      <c r="E199" s="12"/>
      <c r="F199" s="12"/>
      <c r="G199" s="30" t="s">
        <v>227</v>
      </c>
      <c r="H199" s="30"/>
      <c r="I199" s="88" t="s">
        <v>231</v>
      </c>
      <c r="J199" s="26"/>
      <c r="K199" s="33">
        <f>SUM(K200)</f>
        <v>2044000</v>
      </c>
      <c r="L199" s="33">
        <f>SUM(L200)</f>
        <v>1414498.4</v>
      </c>
      <c r="M199" s="243">
        <f t="shared" si="13"/>
        <v>69.202465753424647</v>
      </c>
      <c r="N199" s="10"/>
    </row>
    <row r="200" spans="1:14" ht="30">
      <c r="A200" s="2"/>
      <c r="B200" s="11"/>
      <c r="C200" s="11"/>
      <c r="D200" s="11"/>
      <c r="E200" s="12"/>
      <c r="F200" s="12"/>
      <c r="G200" s="31" t="s">
        <v>2</v>
      </c>
      <c r="H200" s="90"/>
      <c r="I200" s="91" t="s">
        <v>0</v>
      </c>
      <c r="J200" s="26">
        <v>200</v>
      </c>
      <c r="K200" s="33">
        <v>2044000</v>
      </c>
      <c r="L200" s="33">
        <v>1414498.4</v>
      </c>
      <c r="M200" s="243">
        <f t="shared" si="13"/>
        <v>69.202465753424647</v>
      </c>
      <c r="N200" s="10"/>
    </row>
    <row r="201" spans="1:14" ht="45">
      <c r="A201" s="2"/>
      <c r="B201" s="11"/>
      <c r="C201" s="11"/>
      <c r="D201" s="11"/>
      <c r="E201" s="12"/>
      <c r="F201" s="12"/>
      <c r="G201" s="31" t="s">
        <v>388</v>
      </c>
      <c r="H201" s="213"/>
      <c r="I201" s="91" t="s">
        <v>389</v>
      </c>
      <c r="J201" s="26"/>
      <c r="K201" s="33">
        <f>SUM(K202)</f>
        <v>300000</v>
      </c>
      <c r="L201" s="33">
        <f>SUM(L202)</f>
        <v>0</v>
      </c>
      <c r="M201" s="243">
        <f t="shared" si="13"/>
        <v>0</v>
      </c>
      <c r="N201" s="10"/>
    </row>
    <row r="202" spans="1:14" ht="30">
      <c r="A202" s="2"/>
      <c r="B202" s="11"/>
      <c r="C202" s="11"/>
      <c r="D202" s="11"/>
      <c r="E202" s="12"/>
      <c r="F202" s="12"/>
      <c r="G202" s="31" t="s">
        <v>2</v>
      </c>
      <c r="H202" s="213"/>
      <c r="I202" s="91" t="s">
        <v>0</v>
      </c>
      <c r="J202" s="26">
        <v>200</v>
      </c>
      <c r="K202" s="33">
        <v>300000</v>
      </c>
      <c r="L202" s="33">
        <v>0</v>
      </c>
      <c r="M202" s="243">
        <f t="shared" si="13"/>
        <v>0</v>
      </c>
      <c r="N202" s="10"/>
    </row>
    <row r="203" spans="1:14" ht="15">
      <c r="A203" s="2"/>
      <c r="B203" s="11"/>
      <c r="C203" s="11"/>
      <c r="D203" s="11"/>
      <c r="E203" s="12"/>
      <c r="F203" s="12"/>
      <c r="G203" s="17" t="s">
        <v>8</v>
      </c>
      <c r="H203" s="31"/>
      <c r="I203" s="76" t="s">
        <v>112</v>
      </c>
      <c r="J203" s="19" t="s">
        <v>0</v>
      </c>
      <c r="K203" s="16">
        <f>SUM(K204+K209+K207)</f>
        <v>12822205</v>
      </c>
      <c r="L203" s="16">
        <f>SUM(L204+L209+L207)</f>
        <v>8842517.790000001</v>
      </c>
      <c r="M203" s="241">
        <f t="shared" si="13"/>
        <v>68.962536396820994</v>
      </c>
      <c r="N203" s="10"/>
    </row>
    <row r="204" spans="1:14" ht="15">
      <c r="A204" s="2"/>
      <c r="B204" s="11"/>
      <c r="C204" s="11"/>
      <c r="D204" s="11"/>
      <c r="E204" s="12"/>
      <c r="F204" s="12"/>
      <c r="G204" s="54" t="s">
        <v>7</v>
      </c>
      <c r="H204" s="17"/>
      <c r="I204" s="79" t="s">
        <v>116</v>
      </c>
      <c r="J204" s="23"/>
      <c r="K204" s="33">
        <f>SUM(K205:K206)</f>
        <v>12667000</v>
      </c>
      <c r="L204" s="33">
        <f>SUM(L205:L206)</f>
        <v>8687312.790000001</v>
      </c>
      <c r="M204" s="243">
        <f t="shared" si="13"/>
        <v>68.582243546222472</v>
      </c>
      <c r="N204" s="10"/>
    </row>
    <row r="205" spans="1:14" ht="90">
      <c r="A205" s="2"/>
      <c r="B205" s="11"/>
      <c r="C205" s="11"/>
      <c r="D205" s="11"/>
      <c r="E205" s="12"/>
      <c r="F205" s="12"/>
      <c r="G205" s="30" t="s">
        <v>3</v>
      </c>
      <c r="H205" s="55"/>
      <c r="I205" s="39" t="s">
        <v>0</v>
      </c>
      <c r="J205" s="26">
        <v>100</v>
      </c>
      <c r="K205" s="33">
        <v>12230300</v>
      </c>
      <c r="L205" s="33">
        <v>8590109.9100000001</v>
      </c>
      <c r="M205" s="243">
        <f t="shared" si="13"/>
        <v>70.2362976378339</v>
      </c>
      <c r="N205" s="10"/>
    </row>
    <row r="206" spans="1:14" ht="30">
      <c r="A206" s="2"/>
      <c r="B206" s="11"/>
      <c r="C206" s="11"/>
      <c r="D206" s="11"/>
      <c r="E206" s="12"/>
      <c r="F206" s="12"/>
      <c r="G206" s="30" t="s">
        <v>2</v>
      </c>
      <c r="H206" s="30"/>
      <c r="I206" s="39" t="s">
        <v>0</v>
      </c>
      <c r="J206" s="26">
        <v>200</v>
      </c>
      <c r="K206" s="33">
        <v>436700</v>
      </c>
      <c r="L206" s="33">
        <v>97202.880000000005</v>
      </c>
      <c r="M206" s="243">
        <f t="shared" si="13"/>
        <v>22.258502404396612</v>
      </c>
      <c r="N206" s="10"/>
    </row>
    <row r="207" spans="1:14" ht="45">
      <c r="A207" s="2"/>
      <c r="B207" s="11"/>
      <c r="C207" s="11"/>
      <c r="D207" s="11"/>
      <c r="E207" s="12"/>
      <c r="F207" s="12"/>
      <c r="G207" s="30" t="s">
        <v>475</v>
      </c>
      <c r="H207" s="31"/>
      <c r="I207" s="44" t="s">
        <v>476</v>
      </c>
      <c r="J207" s="47"/>
      <c r="K207" s="33">
        <f>SUM(K208)</f>
        <v>11985</v>
      </c>
      <c r="L207" s="33">
        <f>SUM(L208)</f>
        <v>11985</v>
      </c>
      <c r="M207" s="243">
        <f t="shared" si="13"/>
        <v>100</v>
      </c>
      <c r="N207" s="10"/>
    </row>
    <row r="208" spans="1:14" ht="90">
      <c r="A208" s="2"/>
      <c r="B208" s="11"/>
      <c r="C208" s="11"/>
      <c r="D208" s="11"/>
      <c r="E208" s="12"/>
      <c r="F208" s="12"/>
      <c r="G208" s="31" t="s">
        <v>3</v>
      </c>
      <c r="H208" s="31"/>
      <c r="I208" s="56"/>
      <c r="J208" s="26">
        <v>100</v>
      </c>
      <c r="K208" s="33">
        <v>11985</v>
      </c>
      <c r="L208" s="33">
        <v>11985</v>
      </c>
      <c r="M208" s="243">
        <f t="shared" si="13"/>
        <v>100</v>
      </c>
      <c r="N208" s="10"/>
    </row>
    <row r="209" spans="1:14" ht="45">
      <c r="A209" s="2"/>
      <c r="B209" s="11"/>
      <c r="C209" s="11"/>
      <c r="D209" s="11"/>
      <c r="E209" s="12"/>
      <c r="F209" s="12"/>
      <c r="G209" s="30" t="s">
        <v>477</v>
      </c>
      <c r="H209" s="31"/>
      <c r="I209" s="64" t="s">
        <v>478</v>
      </c>
      <c r="J209" s="26"/>
      <c r="K209" s="33">
        <f>SUM(K210)</f>
        <v>143220</v>
      </c>
      <c r="L209" s="33">
        <f>SUM(L210)</f>
        <v>143220</v>
      </c>
      <c r="M209" s="243">
        <f t="shared" ref="M209:M210" si="15">L209/K209%</f>
        <v>100</v>
      </c>
      <c r="N209" s="10"/>
    </row>
    <row r="210" spans="1:14" ht="90">
      <c r="A210" s="2"/>
      <c r="B210" s="11"/>
      <c r="C210" s="11"/>
      <c r="D210" s="11"/>
      <c r="E210" s="12"/>
      <c r="F210" s="12"/>
      <c r="G210" s="30" t="s">
        <v>3</v>
      </c>
      <c r="H210" s="55"/>
      <c r="I210" s="39" t="s">
        <v>0</v>
      </c>
      <c r="J210" s="26">
        <v>100</v>
      </c>
      <c r="K210" s="33">
        <v>143220</v>
      </c>
      <c r="L210" s="33">
        <v>143220</v>
      </c>
      <c r="M210" s="243">
        <f t="shared" si="15"/>
        <v>100</v>
      </c>
      <c r="N210" s="10"/>
    </row>
    <row r="211" spans="1:14" ht="42.75">
      <c r="A211" s="2"/>
      <c r="B211" s="11"/>
      <c r="C211" s="11"/>
      <c r="D211" s="11"/>
      <c r="E211" s="12"/>
      <c r="F211" s="12"/>
      <c r="G211" s="86" t="s">
        <v>121</v>
      </c>
      <c r="H211" s="17">
        <v>855</v>
      </c>
      <c r="I211" s="39"/>
      <c r="J211" s="26"/>
      <c r="K211" s="16">
        <f>SUM(K212+K297+K309+K292+K302)</f>
        <v>807350749.14999998</v>
      </c>
      <c r="L211" s="16">
        <f>SUM(L212+L297+L309+L292+L302)</f>
        <v>619312313.68999994</v>
      </c>
      <c r="M211" s="241">
        <f t="shared" si="13"/>
        <v>76.709201588284671</v>
      </c>
      <c r="N211" s="10"/>
    </row>
    <row r="212" spans="1:14" ht="42.75">
      <c r="A212" s="2"/>
      <c r="B212" s="11"/>
      <c r="C212" s="11"/>
      <c r="D212" s="11"/>
      <c r="E212" s="12"/>
      <c r="F212" s="12"/>
      <c r="G212" s="17" t="s">
        <v>232</v>
      </c>
      <c r="H212" s="17"/>
      <c r="I212" s="92" t="s">
        <v>61</v>
      </c>
      <c r="J212" s="19" t="s">
        <v>0</v>
      </c>
      <c r="K212" s="16">
        <f>SUM(K213)</f>
        <v>802934013.23000002</v>
      </c>
      <c r="L212" s="16">
        <f>SUM(L213)</f>
        <v>615939377.51999998</v>
      </c>
      <c r="M212" s="241">
        <f t="shared" si="13"/>
        <v>76.711083024398476</v>
      </c>
      <c r="N212" s="10"/>
    </row>
    <row r="213" spans="1:14" ht="45">
      <c r="A213" s="93"/>
      <c r="B213" s="279" t="s">
        <v>25</v>
      </c>
      <c r="C213" s="279"/>
      <c r="D213" s="279"/>
      <c r="E213" s="279"/>
      <c r="F213" s="280"/>
      <c r="G213" s="20" t="s">
        <v>431</v>
      </c>
      <c r="H213" s="17"/>
      <c r="I213" s="94" t="s">
        <v>67</v>
      </c>
      <c r="J213" s="49" t="s">
        <v>0</v>
      </c>
      <c r="K213" s="95">
        <f>SUM(K214+K251+K265+K279+K289+K282)</f>
        <v>802934013.23000002</v>
      </c>
      <c r="L213" s="95">
        <f>SUM(L214+L251+L265+L279+L289+L282)</f>
        <v>615939377.51999998</v>
      </c>
      <c r="M213" s="242">
        <f t="shared" si="13"/>
        <v>76.711083024398476</v>
      </c>
    </row>
    <row r="214" spans="1:14" ht="60">
      <c r="A214" s="93"/>
      <c r="B214" s="281" t="s">
        <v>24</v>
      </c>
      <c r="C214" s="281"/>
      <c r="D214" s="281"/>
      <c r="E214" s="281"/>
      <c r="F214" s="282"/>
      <c r="G214" s="20" t="s">
        <v>233</v>
      </c>
      <c r="H214" s="96"/>
      <c r="I214" s="67" t="s">
        <v>68</v>
      </c>
      <c r="J214" s="49"/>
      <c r="K214" s="95">
        <f>SUM(K215+K217+K220+K222+K227+K233+K239+K237+K243+K249+K247+K241+K245+K224+K235)</f>
        <v>746178661.95000005</v>
      </c>
      <c r="L214" s="95">
        <f>SUM(L215+L217+L220+L222+L227+L233+L239+L237+L243+L249+L247+L241+L245+L224+L235)</f>
        <v>584995443.05999994</v>
      </c>
      <c r="M214" s="242">
        <f t="shared" si="13"/>
        <v>78.398843720781628</v>
      </c>
    </row>
    <row r="215" spans="1:14" ht="30">
      <c r="A215" s="93"/>
      <c r="B215" s="97"/>
      <c r="C215" s="97"/>
      <c r="D215" s="97"/>
      <c r="E215" s="97"/>
      <c r="F215" s="98"/>
      <c r="G215" s="54" t="s">
        <v>31</v>
      </c>
      <c r="H215" s="21"/>
      <c r="I215" s="99" t="s">
        <v>235</v>
      </c>
      <c r="J215" s="26" t="s">
        <v>0</v>
      </c>
      <c r="K215" s="33">
        <f>SUM(K216:K216)</f>
        <v>72527990</v>
      </c>
      <c r="L215" s="33">
        <f>SUM(L216:L216)</f>
        <v>55916815.920000002</v>
      </c>
      <c r="M215" s="243">
        <f t="shared" ref="M215:M264" si="16">L215/K215%</f>
        <v>77.096877936366354</v>
      </c>
    </row>
    <row r="216" spans="1:14" ht="45">
      <c r="A216" s="93"/>
      <c r="B216" s="275" t="s">
        <v>23</v>
      </c>
      <c r="C216" s="275"/>
      <c r="D216" s="275"/>
      <c r="E216" s="275"/>
      <c r="F216" s="276"/>
      <c r="G216" s="31" t="s">
        <v>4</v>
      </c>
      <c r="H216" s="55"/>
      <c r="I216" s="82" t="s">
        <v>0</v>
      </c>
      <c r="J216" s="26">
        <v>600</v>
      </c>
      <c r="K216" s="33">
        <v>72527990</v>
      </c>
      <c r="L216" s="33">
        <v>55916815.920000002</v>
      </c>
      <c r="M216" s="243">
        <f t="shared" si="16"/>
        <v>77.096877936366354</v>
      </c>
    </row>
    <row r="217" spans="1:14" ht="30">
      <c r="A217" s="93"/>
      <c r="B217" s="277">
        <v>500</v>
      </c>
      <c r="C217" s="277"/>
      <c r="D217" s="277"/>
      <c r="E217" s="277"/>
      <c r="F217" s="278"/>
      <c r="G217" s="30" t="s">
        <v>32</v>
      </c>
      <c r="H217" s="30"/>
      <c r="I217" s="99" t="s">
        <v>236</v>
      </c>
      <c r="J217" s="26" t="s">
        <v>0</v>
      </c>
      <c r="K217" s="33">
        <f>SUM(K218:K219)</f>
        <v>71399792.950000003</v>
      </c>
      <c r="L217" s="33">
        <f>SUM(L218:L219)</f>
        <v>53772801.780000001</v>
      </c>
      <c r="M217" s="243">
        <f t="shared" si="16"/>
        <v>75.31226570594697</v>
      </c>
    </row>
    <row r="218" spans="1:14" ht="30">
      <c r="A218" s="93"/>
      <c r="B218" s="255"/>
      <c r="C218" s="255"/>
      <c r="D218" s="255"/>
      <c r="E218" s="255"/>
      <c r="F218" s="256"/>
      <c r="G218" s="30" t="s">
        <v>5</v>
      </c>
      <c r="H218" s="31"/>
      <c r="I218" s="91" t="s">
        <v>0</v>
      </c>
      <c r="J218" s="26">
        <v>300</v>
      </c>
      <c r="K218" s="33">
        <v>19500</v>
      </c>
      <c r="L218" s="33">
        <v>18000</v>
      </c>
      <c r="M218" s="243">
        <f t="shared" si="16"/>
        <v>92.307692307692307</v>
      </c>
    </row>
    <row r="219" spans="1:14" ht="45">
      <c r="A219" s="93"/>
      <c r="B219" s="100"/>
      <c r="C219" s="100"/>
      <c r="D219" s="100"/>
      <c r="E219" s="100"/>
      <c r="F219" s="101"/>
      <c r="G219" s="30" t="s">
        <v>4</v>
      </c>
      <c r="H219" s="30"/>
      <c r="I219" s="102" t="s">
        <v>0</v>
      </c>
      <c r="J219" s="26">
        <v>600</v>
      </c>
      <c r="K219" s="33">
        <v>71380292.950000003</v>
      </c>
      <c r="L219" s="33">
        <v>53754801.780000001</v>
      </c>
      <c r="M219" s="243">
        <f t="shared" si="16"/>
        <v>75.307622816361658</v>
      </c>
    </row>
    <row r="220" spans="1:14" ht="30">
      <c r="A220" s="93"/>
      <c r="B220" s="273" t="s">
        <v>22</v>
      </c>
      <c r="C220" s="273"/>
      <c r="D220" s="273"/>
      <c r="E220" s="273"/>
      <c r="F220" s="274"/>
      <c r="G220" s="30" t="s">
        <v>33</v>
      </c>
      <c r="H220" s="30"/>
      <c r="I220" s="88" t="s">
        <v>237</v>
      </c>
      <c r="J220" s="26"/>
      <c r="K220" s="33">
        <f>SUM(K221:K221)</f>
        <v>26837000</v>
      </c>
      <c r="L220" s="33">
        <f>SUM(L221:L221)</f>
        <v>22717500</v>
      </c>
      <c r="M220" s="243">
        <f t="shared" si="16"/>
        <v>84.649923612922464</v>
      </c>
    </row>
    <row r="221" spans="1:14" ht="45">
      <c r="A221" s="93"/>
      <c r="B221" s="275">
        <v>100</v>
      </c>
      <c r="C221" s="275"/>
      <c r="D221" s="275"/>
      <c r="E221" s="275"/>
      <c r="F221" s="276"/>
      <c r="G221" s="30" t="s">
        <v>4</v>
      </c>
      <c r="H221" s="30"/>
      <c r="I221" s="91" t="s">
        <v>0</v>
      </c>
      <c r="J221" s="26">
        <v>600</v>
      </c>
      <c r="K221" s="33">
        <v>26837000</v>
      </c>
      <c r="L221" s="33">
        <v>22717500</v>
      </c>
      <c r="M221" s="243">
        <f t="shared" si="16"/>
        <v>84.649923612922464</v>
      </c>
    </row>
    <row r="222" spans="1:14" ht="60">
      <c r="A222" s="93"/>
      <c r="B222" s="275">
        <v>200</v>
      </c>
      <c r="C222" s="275"/>
      <c r="D222" s="275"/>
      <c r="E222" s="275"/>
      <c r="F222" s="276"/>
      <c r="G222" s="30" t="s">
        <v>152</v>
      </c>
      <c r="H222" s="30"/>
      <c r="I222" s="91" t="s">
        <v>238</v>
      </c>
      <c r="J222" s="26"/>
      <c r="K222" s="33">
        <f>SUM(K223:K223)</f>
        <v>26790000</v>
      </c>
      <c r="L222" s="33">
        <f>SUM(L223:L223)</f>
        <v>21115000</v>
      </c>
      <c r="M222" s="243">
        <f t="shared" si="16"/>
        <v>78.816722657708098</v>
      </c>
    </row>
    <row r="223" spans="1:14" ht="45">
      <c r="A223" s="93"/>
      <c r="B223" s="275">
        <v>300</v>
      </c>
      <c r="C223" s="275"/>
      <c r="D223" s="275"/>
      <c r="E223" s="275"/>
      <c r="F223" s="276"/>
      <c r="G223" s="30" t="s">
        <v>4</v>
      </c>
      <c r="H223" s="31"/>
      <c r="I223" s="91" t="s">
        <v>0</v>
      </c>
      <c r="J223" s="26">
        <v>600</v>
      </c>
      <c r="K223" s="33">
        <v>26790000</v>
      </c>
      <c r="L223" s="33">
        <v>21115000</v>
      </c>
      <c r="M223" s="243">
        <f t="shared" si="16"/>
        <v>78.816722657708098</v>
      </c>
    </row>
    <row r="224" spans="1:14" ht="45">
      <c r="A224" s="93"/>
      <c r="B224" s="204"/>
      <c r="C224" s="204"/>
      <c r="D224" s="204"/>
      <c r="E224" s="204"/>
      <c r="F224" s="205"/>
      <c r="G224" s="30" t="s">
        <v>376</v>
      </c>
      <c r="H224" s="30"/>
      <c r="I224" s="44" t="s">
        <v>375</v>
      </c>
      <c r="J224" s="26"/>
      <c r="K224" s="33">
        <f>SUM(K225:K226)</f>
        <v>2743000</v>
      </c>
      <c r="L224" s="33">
        <f>SUM(L226:L226)</f>
        <v>1778246.72</v>
      </c>
      <c r="M224" s="243">
        <f t="shared" si="16"/>
        <v>64.828535180459355</v>
      </c>
    </row>
    <row r="225" spans="1:13" ht="30">
      <c r="A225" s="93"/>
      <c r="B225" s="266"/>
      <c r="C225" s="266"/>
      <c r="D225" s="266"/>
      <c r="E225" s="266"/>
      <c r="F225" s="267"/>
      <c r="G225" s="30" t="s">
        <v>2</v>
      </c>
      <c r="H225" s="30"/>
      <c r="I225" s="44" t="s">
        <v>0</v>
      </c>
      <c r="J225" s="26">
        <v>200</v>
      </c>
      <c r="K225" s="33">
        <v>136117.04999999999</v>
      </c>
      <c r="L225" s="33">
        <v>0</v>
      </c>
      <c r="M225" s="243">
        <f t="shared" si="16"/>
        <v>0</v>
      </c>
    </row>
    <row r="226" spans="1:13" ht="45">
      <c r="A226" s="93"/>
      <c r="B226" s="204"/>
      <c r="C226" s="204"/>
      <c r="D226" s="204"/>
      <c r="E226" s="204"/>
      <c r="F226" s="205"/>
      <c r="G226" s="30" t="s">
        <v>4</v>
      </c>
      <c r="H226" s="30"/>
      <c r="I226" s="44" t="s">
        <v>0</v>
      </c>
      <c r="J226" s="26">
        <v>600</v>
      </c>
      <c r="K226" s="33">
        <v>2606882.9500000002</v>
      </c>
      <c r="L226" s="33">
        <v>1778246.72</v>
      </c>
      <c r="M226" s="243">
        <f t="shared" si="16"/>
        <v>68.213523741064009</v>
      </c>
    </row>
    <row r="227" spans="1:13" ht="30">
      <c r="A227" s="93"/>
      <c r="B227" s="103"/>
      <c r="C227" s="103"/>
      <c r="D227" s="103"/>
      <c r="E227" s="103"/>
      <c r="F227" s="104"/>
      <c r="G227" s="30" t="s">
        <v>36</v>
      </c>
      <c r="H227" s="30"/>
      <c r="I227" s="71" t="s">
        <v>239</v>
      </c>
      <c r="J227" s="26"/>
      <c r="K227" s="33">
        <f>SUM(K228:K232)</f>
        <v>25031118</v>
      </c>
      <c r="L227" s="33">
        <f>SUM(L228:L232)</f>
        <v>17612749.640000001</v>
      </c>
      <c r="M227" s="243">
        <f t="shared" si="16"/>
        <v>70.363415809074127</v>
      </c>
    </row>
    <row r="228" spans="1:13" ht="90">
      <c r="A228" s="93"/>
      <c r="B228" s="103"/>
      <c r="C228" s="103"/>
      <c r="D228" s="103"/>
      <c r="E228" s="103"/>
      <c r="F228" s="104"/>
      <c r="G228" s="30" t="s">
        <v>3</v>
      </c>
      <c r="H228" s="30"/>
      <c r="I228" s="44" t="s">
        <v>0</v>
      </c>
      <c r="J228" s="26">
        <v>100</v>
      </c>
      <c r="K228" s="33">
        <v>18623965.870000001</v>
      </c>
      <c r="L228" s="33">
        <v>12614919.630000001</v>
      </c>
      <c r="M228" s="243">
        <f t="shared" si="16"/>
        <v>67.734873002105644</v>
      </c>
    </row>
    <row r="229" spans="1:13" ht="30">
      <c r="A229" s="93"/>
      <c r="B229" s="275">
        <v>200</v>
      </c>
      <c r="C229" s="275"/>
      <c r="D229" s="275"/>
      <c r="E229" s="275"/>
      <c r="F229" s="276"/>
      <c r="G229" s="30" t="s">
        <v>2</v>
      </c>
      <c r="H229" s="30"/>
      <c r="I229" s="44" t="s">
        <v>0</v>
      </c>
      <c r="J229" s="26">
        <v>200</v>
      </c>
      <c r="K229" s="33">
        <v>1736290</v>
      </c>
      <c r="L229" s="33">
        <v>1233349.8799999999</v>
      </c>
      <c r="M229" s="243">
        <f t="shared" si="16"/>
        <v>71.033633782375048</v>
      </c>
    </row>
    <row r="230" spans="1:13" ht="30">
      <c r="A230" s="93"/>
      <c r="B230" s="253"/>
      <c r="C230" s="253"/>
      <c r="D230" s="253"/>
      <c r="E230" s="253"/>
      <c r="F230" s="254"/>
      <c r="G230" s="30" t="s">
        <v>5</v>
      </c>
      <c r="H230" s="31"/>
      <c r="I230" s="91" t="s">
        <v>0</v>
      </c>
      <c r="J230" s="26">
        <v>300</v>
      </c>
      <c r="K230" s="33">
        <v>1862.13</v>
      </c>
      <c r="L230" s="33">
        <v>1862.13</v>
      </c>
      <c r="M230" s="243">
        <f t="shared" si="16"/>
        <v>100</v>
      </c>
    </row>
    <row r="231" spans="1:13" ht="45">
      <c r="A231" s="93"/>
      <c r="B231" s="277">
        <v>800</v>
      </c>
      <c r="C231" s="277"/>
      <c r="D231" s="277"/>
      <c r="E231" s="277"/>
      <c r="F231" s="278"/>
      <c r="G231" s="30" t="s">
        <v>4</v>
      </c>
      <c r="H231" s="30"/>
      <c r="I231" s="44" t="s">
        <v>0</v>
      </c>
      <c r="J231" s="26">
        <v>600</v>
      </c>
      <c r="K231" s="33">
        <v>4624000</v>
      </c>
      <c r="L231" s="33">
        <v>3751500</v>
      </c>
      <c r="M231" s="243">
        <f t="shared" si="16"/>
        <v>81.131055363321806</v>
      </c>
    </row>
    <row r="232" spans="1:13" ht="15">
      <c r="A232" s="93"/>
      <c r="B232" s="105"/>
      <c r="C232" s="106"/>
      <c r="D232" s="106"/>
      <c r="E232" s="106"/>
      <c r="F232" s="106"/>
      <c r="G232" s="30" t="s">
        <v>1</v>
      </c>
      <c r="H232" s="30"/>
      <c r="I232" s="44" t="s">
        <v>0</v>
      </c>
      <c r="J232" s="26">
        <v>800</v>
      </c>
      <c r="K232" s="33">
        <v>45000</v>
      </c>
      <c r="L232" s="33">
        <v>11118</v>
      </c>
      <c r="M232" s="243">
        <f t="shared" si="16"/>
        <v>24.706666666666667</v>
      </c>
    </row>
    <row r="233" spans="1:13" ht="15">
      <c r="A233" s="93"/>
      <c r="B233" s="278" t="s">
        <v>21</v>
      </c>
      <c r="C233" s="283"/>
      <c r="D233" s="283"/>
      <c r="E233" s="283"/>
      <c r="F233" s="283"/>
      <c r="G233" s="54" t="s">
        <v>34</v>
      </c>
      <c r="H233" s="55"/>
      <c r="I233" s="69" t="s">
        <v>240</v>
      </c>
      <c r="J233" s="26" t="s">
        <v>0</v>
      </c>
      <c r="K233" s="33">
        <f>SUM(K234)</f>
        <v>138000</v>
      </c>
      <c r="L233" s="33">
        <f>SUM(L234)</f>
        <v>103500</v>
      </c>
      <c r="M233" s="243">
        <f t="shared" si="16"/>
        <v>75</v>
      </c>
    </row>
    <row r="234" spans="1:13" ht="30">
      <c r="A234" s="93"/>
      <c r="B234" s="275">
        <v>300</v>
      </c>
      <c r="C234" s="275"/>
      <c r="D234" s="275"/>
      <c r="E234" s="275"/>
      <c r="F234" s="276"/>
      <c r="G234" s="30" t="s">
        <v>5</v>
      </c>
      <c r="H234" s="31"/>
      <c r="I234" s="91" t="s">
        <v>0</v>
      </c>
      <c r="J234" s="26">
        <v>300</v>
      </c>
      <c r="K234" s="33">
        <v>138000</v>
      </c>
      <c r="L234" s="33">
        <v>103500</v>
      </c>
      <c r="M234" s="243">
        <f t="shared" si="16"/>
        <v>75</v>
      </c>
    </row>
    <row r="235" spans="1:13" ht="45">
      <c r="A235" s="93"/>
      <c r="B235" s="232"/>
      <c r="C235" s="232"/>
      <c r="D235" s="232"/>
      <c r="E235" s="232"/>
      <c r="F235" s="233"/>
      <c r="G235" s="30" t="s">
        <v>448</v>
      </c>
      <c r="H235" s="31"/>
      <c r="I235" s="91" t="s">
        <v>449</v>
      </c>
      <c r="J235" s="26"/>
      <c r="K235" s="33">
        <f>SUM(K236)</f>
        <v>194738</v>
      </c>
      <c r="L235" s="33">
        <f>SUM(L236)</f>
        <v>26316</v>
      </c>
      <c r="M235" s="243">
        <f t="shared" si="16"/>
        <v>13.513541270835686</v>
      </c>
    </row>
    <row r="236" spans="1:13" ht="45">
      <c r="A236" s="93"/>
      <c r="B236" s="232"/>
      <c r="C236" s="232"/>
      <c r="D236" s="232"/>
      <c r="E236" s="232"/>
      <c r="F236" s="233"/>
      <c r="G236" s="30" t="s">
        <v>4</v>
      </c>
      <c r="H236" s="31"/>
      <c r="I236" s="44" t="s">
        <v>0</v>
      </c>
      <c r="J236" s="26">
        <v>600</v>
      </c>
      <c r="K236" s="33">
        <v>194738</v>
      </c>
      <c r="L236" s="33">
        <v>26316</v>
      </c>
      <c r="M236" s="243">
        <f t="shared" si="16"/>
        <v>13.513541270835686</v>
      </c>
    </row>
    <row r="237" spans="1:13" ht="45">
      <c r="A237" s="93"/>
      <c r="B237" s="103"/>
      <c r="C237" s="103"/>
      <c r="D237" s="103"/>
      <c r="E237" s="103"/>
      <c r="F237" s="104"/>
      <c r="G237" s="30" t="s">
        <v>362</v>
      </c>
      <c r="H237" s="30"/>
      <c r="I237" s="88" t="s">
        <v>241</v>
      </c>
      <c r="J237" s="26" t="s">
        <v>0</v>
      </c>
      <c r="K237" s="33">
        <f>SUM(K238)</f>
        <v>12304704</v>
      </c>
      <c r="L237" s="33">
        <f>SUM(L238)</f>
        <v>7988527</v>
      </c>
      <c r="M237" s="243">
        <f t="shared" si="16"/>
        <v>64.922545068942739</v>
      </c>
    </row>
    <row r="238" spans="1:13" ht="45">
      <c r="A238" s="93"/>
      <c r="B238" s="103"/>
      <c r="C238" s="103"/>
      <c r="D238" s="103"/>
      <c r="E238" s="103"/>
      <c r="F238" s="104"/>
      <c r="G238" s="30" t="s">
        <v>4</v>
      </c>
      <c r="H238" s="30"/>
      <c r="I238" s="44"/>
      <c r="J238" s="26">
        <v>600</v>
      </c>
      <c r="K238" s="33">
        <v>12304704</v>
      </c>
      <c r="L238" s="33">
        <v>7988527</v>
      </c>
      <c r="M238" s="243">
        <f t="shared" si="16"/>
        <v>64.922545068942739</v>
      </c>
    </row>
    <row r="239" spans="1:13" ht="15">
      <c r="A239" s="93"/>
      <c r="B239" s="193"/>
      <c r="C239" s="193"/>
      <c r="D239" s="193"/>
      <c r="E239" s="193"/>
      <c r="F239" s="194"/>
      <c r="G239" s="30" t="s">
        <v>363</v>
      </c>
      <c r="H239" s="30"/>
      <c r="I239" s="197" t="s">
        <v>352</v>
      </c>
      <c r="J239" s="26"/>
      <c r="K239" s="33">
        <f>SUM(K240)</f>
        <v>450430853</v>
      </c>
      <c r="L239" s="33">
        <f>SUM(L240)</f>
        <v>367011942</v>
      </c>
      <c r="M239" s="243">
        <f t="shared" si="16"/>
        <v>81.48019602911171</v>
      </c>
    </row>
    <row r="240" spans="1:13" ht="45">
      <c r="A240" s="93"/>
      <c r="B240" s="193"/>
      <c r="C240" s="193"/>
      <c r="D240" s="193"/>
      <c r="E240" s="193"/>
      <c r="F240" s="194"/>
      <c r="G240" s="30" t="s">
        <v>4</v>
      </c>
      <c r="H240" s="30"/>
      <c r="I240" s="44"/>
      <c r="J240" s="26">
        <v>600</v>
      </c>
      <c r="K240" s="33">
        <v>450430853</v>
      </c>
      <c r="L240" s="33">
        <v>367011942</v>
      </c>
      <c r="M240" s="243">
        <f t="shared" si="16"/>
        <v>81.48019602911171</v>
      </c>
    </row>
    <row r="241" spans="1:13" ht="60">
      <c r="A241" s="93"/>
      <c r="B241" s="195"/>
      <c r="C241" s="195"/>
      <c r="D241" s="195"/>
      <c r="E241" s="195"/>
      <c r="F241" s="196"/>
      <c r="G241" s="30" t="s">
        <v>353</v>
      </c>
      <c r="H241" s="30"/>
      <c r="I241" s="44" t="s">
        <v>354</v>
      </c>
      <c r="J241" s="26"/>
      <c r="K241" s="33">
        <f>SUM(K242)</f>
        <v>1142382</v>
      </c>
      <c r="L241" s="33">
        <f>SUM(L242)</f>
        <v>840000</v>
      </c>
      <c r="M241" s="243">
        <f t="shared" si="16"/>
        <v>73.530570334616613</v>
      </c>
    </row>
    <row r="242" spans="1:13" ht="45">
      <c r="A242" s="93"/>
      <c r="B242" s="195"/>
      <c r="C242" s="195"/>
      <c r="D242" s="195"/>
      <c r="E242" s="195"/>
      <c r="F242" s="196"/>
      <c r="G242" s="30" t="s">
        <v>4</v>
      </c>
      <c r="H242" s="30"/>
      <c r="I242" s="44"/>
      <c r="J242" s="26">
        <v>600</v>
      </c>
      <c r="K242" s="33">
        <v>1142382</v>
      </c>
      <c r="L242" s="33">
        <v>840000</v>
      </c>
      <c r="M242" s="243">
        <f t="shared" si="16"/>
        <v>73.530570334616613</v>
      </c>
    </row>
    <row r="243" spans="1:13" ht="60">
      <c r="A243" s="93"/>
      <c r="B243" s="103"/>
      <c r="C243" s="103"/>
      <c r="D243" s="103"/>
      <c r="E243" s="103"/>
      <c r="F243" s="104"/>
      <c r="G243" s="30" t="s">
        <v>152</v>
      </c>
      <c r="H243" s="30"/>
      <c r="I243" s="44" t="s">
        <v>242</v>
      </c>
      <c r="J243" s="26"/>
      <c r="K243" s="33">
        <f>SUM(K244)</f>
        <v>13082449</v>
      </c>
      <c r="L243" s="33">
        <f>SUM(L244)</f>
        <v>8532444</v>
      </c>
      <c r="M243" s="243">
        <f t="shared" si="16"/>
        <v>65.22054089413993</v>
      </c>
    </row>
    <row r="244" spans="1:13" ht="45">
      <c r="A244" s="93"/>
      <c r="B244" s="103"/>
      <c r="C244" s="103"/>
      <c r="D244" s="103"/>
      <c r="E244" s="103"/>
      <c r="F244" s="104"/>
      <c r="G244" s="30" t="s">
        <v>4</v>
      </c>
      <c r="H244" s="30"/>
      <c r="I244" s="44" t="s">
        <v>0</v>
      </c>
      <c r="J244" s="26">
        <v>600</v>
      </c>
      <c r="K244" s="33">
        <v>13082449</v>
      </c>
      <c r="L244" s="33">
        <v>8532444</v>
      </c>
      <c r="M244" s="244">
        <f t="shared" si="16"/>
        <v>65.22054089413993</v>
      </c>
    </row>
    <row r="245" spans="1:13" ht="30">
      <c r="A245" s="93"/>
      <c r="B245" s="217"/>
      <c r="C245" s="217"/>
      <c r="D245" s="217"/>
      <c r="E245" s="217"/>
      <c r="F245" s="218"/>
      <c r="G245" s="30" t="s">
        <v>400</v>
      </c>
      <c r="H245" s="30"/>
      <c r="I245" s="44" t="s">
        <v>405</v>
      </c>
      <c r="J245" s="26"/>
      <c r="K245" s="33">
        <f>SUM(K246)</f>
        <v>3700000</v>
      </c>
      <c r="L245" s="33">
        <f>SUM(L246)</f>
        <v>500000</v>
      </c>
      <c r="M245" s="243">
        <f t="shared" si="16"/>
        <v>13.513513513513514</v>
      </c>
    </row>
    <row r="246" spans="1:13" ht="45">
      <c r="A246" s="93"/>
      <c r="B246" s="217"/>
      <c r="C246" s="217"/>
      <c r="D246" s="217"/>
      <c r="E246" s="217"/>
      <c r="F246" s="218"/>
      <c r="G246" s="30" t="s">
        <v>4</v>
      </c>
      <c r="H246" s="30"/>
      <c r="I246" s="44"/>
      <c r="J246" s="26">
        <v>600</v>
      </c>
      <c r="K246" s="33">
        <v>3700000</v>
      </c>
      <c r="L246" s="33">
        <v>500000</v>
      </c>
      <c r="M246" s="243">
        <f t="shared" si="16"/>
        <v>13.513513513513514</v>
      </c>
    </row>
    <row r="247" spans="1:13" ht="135">
      <c r="A247" s="93"/>
      <c r="B247" s="266"/>
      <c r="C247" s="266"/>
      <c r="D247" s="266"/>
      <c r="E247" s="266"/>
      <c r="F247" s="267"/>
      <c r="G247" s="30" t="s">
        <v>521</v>
      </c>
      <c r="H247" s="30"/>
      <c r="I247" s="44" t="s">
        <v>522</v>
      </c>
      <c r="J247" s="26"/>
      <c r="K247" s="33">
        <f>SUM(K248)</f>
        <v>25946315</v>
      </c>
      <c r="L247" s="33">
        <f>SUM(L248)</f>
        <v>18152400</v>
      </c>
      <c r="M247" s="243">
        <f t="shared" si="16"/>
        <v>69.961379872247761</v>
      </c>
    </row>
    <row r="248" spans="1:13" ht="45">
      <c r="A248" s="93"/>
      <c r="B248" s="266"/>
      <c r="C248" s="266"/>
      <c r="D248" s="266"/>
      <c r="E248" s="266"/>
      <c r="F248" s="267"/>
      <c r="G248" s="30" t="s">
        <v>4</v>
      </c>
      <c r="H248" s="30"/>
      <c r="I248" s="44"/>
      <c r="J248" s="26">
        <v>600</v>
      </c>
      <c r="K248" s="33">
        <v>25946315</v>
      </c>
      <c r="L248" s="33">
        <v>18152400</v>
      </c>
      <c r="M248" s="243">
        <f t="shared" si="16"/>
        <v>69.961379872247761</v>
      </c>
    </row>
    <row r="249" spans="1:13" ht="75">
      <c r="A249" s="93"/>
      <c r="B249" s="103"/>
      <c r="C249" s="103"/>
      <c r="D249" s="103"/>
      <c r="E249" s="103"/>
      <c r="F249" s="104"/>
      <c r="G249" s="30" t="s">
        <v>182</v>
      </c>
      <c r="H249" s="30"/>
      <c r="I249" s="44" t="s">
        <v>243</v>
      </c>
      <c r="J249" s="26"/>
      <c r="K249" s="33">
        <f>SUM(K250)</f>
        <v>13910320</v>
      </c>
      <c r="L249" s="33">
        <f>SUM(L250)</f>
        <v>8927200</v>
      </c>
      <c r="M249" s="243">
        <f t="shared" si="16"/>
        <v>64.176812611068613</v>
      </c>
    </row>
    <row r="250" spans="1:13" ht="45">
      <c r="A250" s="93"/>
      <c r="B250" s="103"/>
      <c r="C250" s="103"/>
      <c r="D250" s="103"/>
      <c r="E250" s="103"/>
      <c r="F250" s="104"/>
      <c r="G250" s="30" t="s">
        <v>4</v>
      </c>
      <c r="H250" s="30"/>
      <c r="I250" s="44" t="s">
        <v>0</v>
      </c>
      <c r="J250" s="26">
        <v>600</v>
      </c>
      <c r="K250" s="33">
        <v>13910320</v>
      </c>
      <c r="L250" s="33">
        <v>8927200</v>
      </c>
      <c r="M250" s="243">
        <f t="shared" si="16"/>
        <v>64.176812611068613</v>
      </c>
    </row>
    <row r="251" spans="1:13" ht="30">
      <c r="A251" s="93"/>
      <c r="B251" s="103"/>
      <c r="C251" s="103"/>
      <c r="D251" s="103"/>
      <c r="E251" s="103"/>
      <c r="F251" s="104"/>
      <c r="G251" s="60" t="s">
        <v>62</v>
      </c>
      <c r="H251" s="30"/>
      <c r="I251" s="67" t="s">
        <v>140</v>
      </c>
      <c r="J251" s="26"/>
      <c r="K251" s="24">
        <f>SUM(K252+K254+K257+K262)</f>
        <v>33928968</v>
      </c>
      <c r="L251" s="24">
        <f>SUM(L252+L254+L257+L262)</f>
        <v>22750477.859999999</v>
      </c>
      <c r="M251" s="242">
        <f t="shared" si="16"/>
        <v>67.053256261728919</v>
      </c>
    </row>
    <row r="252" spans="1:13" ht="90">
      <c r="A252" s="93"/>
      <c r="B252" s="103"/>
      <c r="C252" s="103"/>
      <c r="D252" s="103"/>
      <c r="E252" s="103"/>
      <c r="F252" s="104"/>
      <c r="G252" s="27" t="s">
        <v>234</v>
      </c>
      <c r="H252" s="55"/>
      <c r="I252" s="64" t="s">
        <v>244</v>
      </c>
      <c r="J252" s="26"/>
      <c r="K252" s="33">
        <f>SUM(K253)</f>
        <v>5064745</v>
      </c>
      <c r="L252" s="33">
        <f>SUM(L253)</f>
        <v>3221000</v>
      </c>
      <c r="M252" s="243">
        <f t="shared" si="16"/>
        <v>63.596489063121645</v>
      </c>
    </row>
    <row r="253" spans="1:13" ht="45">
      <c r="A253" s="93"/>
      <c r="B253" s="103"/>
      <c r="C253" s="103"/>
      <c r="D253" s="103"/>
      <c r="E253" s="103"/>
      <c r="F253" s="104"/>
      <c r="G253" s="30" t="s">
        <v>4</v>
      </c>
      <c r="H253" s="30"/>
      <c r="I253" s="102" t="s">
        <v>0</v>
      </c>
      <c r="J253" s="26">
        <v>600</v>
      </c>
      <c r="K253" s="33">
        <v>5064745</v>
      </c>
      <c r="L253" s="33">
        <v>3221000</v>
      </c>
      <c r="M253" s="243">
        <f t="shared" si="16"/>
        <v>63.596489063121645</v>
      </c>
    </row>
    <row r="254" spans="1:13" ht="60">
      <c r="A254" s="93"/>
      <c r="B254" s="103"/>
      <c r="C254" s="103"/>
      <c r="D254" s="103"/>
      <c r="E254" s="103"/>
      <c r="F254" s="104"/>
      <c r="G254" s="27" t="s">
        <v>63</v>
      </c>
      <c r="H254" s="89"/>
      <c r="I254" s="88" t="s">
        <v>245</v>
      </c>
      <c r="J254" s="26"/>
      <c r="K254" s="33">
        <f>SUM(K255:K256)</f>
        <v>23445297</v>
      </c>
      <c r="L254" s="33">
        <f>SUM(L255:L256)</f>
        <v>16407584.18</v>
      </c>
      <c r="M254" s="243">
        <f t="shared" si="16"/>
        <v>69.982411312597151</v>
      </c>
    </row>
    <row r="255" spans="1:13" ht="30">
      <c r="A255" s="93"/>
      <c r="B255" s="103"/>
      <c r="C255" s="103"/>
      <c r="D255" s="103"/>
      <c r="E255" s="103"/>
      <c r="F255" s="104"/>
      <c r="G255" s="30" t="s">
        <v>2</v>
      </c>
      <c r="H255" s="30"/>
      <c r="I255" s="44" t="s">
        <v>0</v>
      </c>
      <c r="J255" s="26">
        <v>200</v>
      </c>
      <c r="K255" s="33">
        <v>115000</v>
      </c>
      <c r="L255" s="33">
        <v>67574.25</v>
      </c>
      <c r="M255" s="244">
        <f t="shared" si="16"/>
        <v>58.760217391304344</v>
      </c>
    </row>
    <row r="256" spans="1:13" ht="30">
      <c r="A256" s="93"/>
      <c r="B256" s="103"/>
      <c r="C256" s="103"/>
      <c r="D256" s="103"/>
      <c r="E256" s="103"/>
      <c r="F256" s="104"/>
      <c r="G256" s="30" t="s">
        <v>5</v>
      </c>
      <c r="H256" s="30"/>
      <c r="I256" s="82"/>
      <c r="J256" s="26">
        <v>300</v>
      </c>
      <c r="K256" s="33">
        <v>23330297</v>
      </c>
      <c r="L256" s="33">
        <v>16340009.93</v>
      </c>
      <c r="M256" s="243">
        <f t="shared" si="16"/>
        <v>70.037727895191395</v>
      </c>
    </row>
    <row r="257" spans="1:13" ht="30">
      <c r="A257" s="93"/>
      <c r="B257" s="103"/>
      <c r="C257" s="103"/>
      <c r="D257" s="103"/>
      <c r="E257" s="103"/>
      <c r="F257" s="104"/>
      <c r="G257" s="30" t="s">
        <v>361</v>
      </c>
      <c r="H257" s="89"/>
      <c r="I257" s="88" t="s">
        <v>246</v>
      </c>
      <c r="J257" s="26"/>
      <c r="K257" s="33">
        <f>SUM(K258:K261)</f>
        <v>2744595</v>
      </c>
      <c r="L257" s="33">
        <f>SUM(L258:L261)</f>
        <v>1401245.95</v>
      </c>
      <c r="M257" s="244">
        <f t="shared" si="16"/>
        <v>51.05474396040217</v>
      </c>
    </row>
    <row r="258" spans="1:13" ht="90">
      <c r="A258" s="93"/>
      <c r="B258" s="103"/>
      <c r="C258" s="103"/>
      <c r="D258" s="103"/>
      <c r="E258" s="103"/>
      <c r="F258" s="104"/>
      <c r="G258" s="30" t="s">
        <v>3</v>
      </c>
      <c r="H258" s="30"/>
      <c r="I258" s="44" t="s">
        <v>0</v>
      </c>
      <c r="J258" s="26">
        <v>100</v>
      </c>
      <c r="K258" s="33">
        <v>170000</v>
      </c>
      <c r="L258" s="33">
        <v>13314</v>
      </c>
      <c r="M258" s="243">
        <f t="shared" si="16"/>
        <v>7.8317647058823532</v>
      </c>
    </row>
    <row r="259" spans="1:13" ht="30">
      <c r="A259" s="93"/>
      <c r="B259" s="103"/>
      <c r="C259" s="103"/>
      <c r="D259" s="103"/>
      <c r="E259" s="103"/>
      <c r="F259" s="104"/>
      <c r="G259" s="30" t="s">
        <v>2</v>
      </c>
      <c r="H259" s="30"/>
      <c r="I259" s="44" t="s">
        <v>0</v>
      </c>
      <c r="J259" s="26">
        <v>200</v>
      </c>
      <c r="K259" s="33">
        <v>565.23</v>
      </c>
      <c r="L259" s="33">
        <v>241.48</v>
      </c>
      <c r="M259" s="243">
        <f t="shared" si="16"/>
        <v>42.722431576526368</v>
      </c>
    </row>
    <row r="260" spans="1:13" ht="30">
      <c r="A260" s="93"/>
      <c r="B260" s="103"/>
      <c r="C260" s="103"/>
      <c r="D260" s="103"/>
      <c r="E260" s="103"/>
      <c r="F260" s="104"/>
      <c r="G260" s="30" t="s">
        <v>5</v>
      </c>
      <c r="H260" s="30"/>
      <c r="I260" s="44"/>
      <c r="J260" s="26">
        <v>300</v>
      </c>
      <c r="K260" s="33">
        <v>1888461.77</v>
      </c>
      <c r="L260" s="33">
        <v>772482.47</v>
      </c>
      <c r="M260" s="243">
        <f t="shared" si="16"/>
        <v>40.905380361499191</v>
      </c>
    </row>
    <row r="261" spans="1:13" ht="45">
      <c r="A261" s="93"/>
      <c r="B261" s="103"/>
      <c r="C261" s="103"/>
      <c r="D261" s="103"/>
      <c r="E261" s="103"/>
      <c r="F261" s="104"/>
      <c r="G261" s="30" t="s">
        <v>4</v>
      </c>
      <c r="H261" s="30"/>
      <c r="I261" s="44" t="s">
        <v>0</v>
      </c>
      <c r="J261" s="26">
        <v>600</v>
      </c>
      <c r="K261" s="33">
        <v>685568</v>
      </c>
      <c r="L261" s="33">
        <v>615208</v>
      </c>
      <c r="M261" s="244">
        <f t="shared" si="16"/>
        <v>89.736977221807308</v>
      </c>
    </row>
    <row r="262" spans="1:13" ht="30">
      <c r="A262" s="93"/>
      <c r="B262" s="103"/>
      <c r="C262" s="103"/>
      <c r="D262" s="103"/>
      <c r="E262" s="103"/>
      <c r="F262" s="104"/>
      <c r="G262" s="27" t="s">
        <v>364</v>
      </c>
      <c r="H262" s="30"/>
      <c r="I262" s="88" t="s">
        <v>247</v>
      </c>
      <c r="J262" s="26" t="s">
        <v>0</v>
      </c>
      <c r="K262" s="33">
        <f>SUM(K263:K264)</f>
        <v>2674331</v>
      </c>
      <c r="L262" s="33">
        <f>SUM(L263:L264)</f>
        <v>1720647.73</v>
      </c>
      <c r="M262" s="243">
        <f t="shared" si="16"/>
        <v>64.339370481813958</v>
      </c>
    </row>
    <row r="263" spans="1:13" ht="90">
      <c r="A263" s="93"/>
      <c r="B263" s="103"/>
      <c r="C263" s="103"/>
      <c r="D263" s="103"/>
      <c r="E263" s="103"/>
      <c r="F263" s="104"/>
      <c r="G263" s="30" t="s">
        <v>3</v>
      </c>
      <c r="H263" s="30"/>
      <c r="I263" s="44" t="s">
        <v>0</v>
      </c>
      <c r="J263" s="26">
        <v>100</v>
      </c>
      <c r="K263" s="33">
        <v>2489831</v>
      </c>
      <c r="L263" s="33">
        <v>1655160.73</v>
      </c>
      <c r="M263" s="243">
        <f t="shared" si="16"/>
        <v>66.476830355152615</v>
      </c>
    </row>
    <row r="264" spans="1:13" ht="30">
      <c r="A264" s="93"/>
      <c r="B264" s="103"/>
      <c r="C264" s="103"/>
      <c r="D264" s="103"/>
      <c r="E264" s="103"/>
      <c r="F264" s="104"/>
      <c r="G264" s="30" t="s">
        <v>2</v>
      </c>
      <c r="H264" s="89"/>
      <c r="I264" s="44"/>
      <c r="J264" s="26">
        <v>200</v>
      </c>
      <c r="K264" s="33">
        <v>184500</v>
      </c>
      <c r="L264" s="33">
        <v>65487</v>
      </c>
      <c r="M264" s="243">
        <f t="shared" si="16"/>
        <v>35.494308943089429</v>
      </c>
    </row>
    <row r="265" spans="1:13" ht="15">
      <c r="A265" s="93"/>
      <c r="B265" s="103"/>
      <c r="C265" s="103"/>
      <c r="D265" s="103"/>
      <c r="E265" s="103"/>
      <c r="F265" s="104"/>
      <c r="G265" s="30" t="s">
        <v>189</v>
      </c>
      <c r="H265" s="30"/>
      <c r="I265" s="67" t="s">
        <v>248</v>
      </c>
      <c r="J265" s="26"/>
      <c r="K265" s="24">
        <f>SUM(K266+K268+K270+K272+K275+K277)</f>
        <v>6696062</v>
      </c>
      <c r="L265" s="24">
        <f>SUM(L266+L268+L270+L272+L275+L277)</f>
        <v>5469442.5999999996</v>
      </c>
      <c r="M265" s="242">
        <f t="shared" ref="M265:M291" si="17">L265/K265%</f>
        <v>81.681480846503518</v>
      </c>
    </row>
    <row r="266" spans="1:13" ht="60">
      <c r="A266" s="93"/>
      <c r="B266" s="103"/>
      <c r="C266" s="103"/>
      <c r="D266" s="103"/>
      <c r="E266" s="103"/>
      <c r="F266" s="104"/>
      <c r="G266" s="30" t="s">
        <v>156</v>
      </c>
      <c r="H266" s="30"/>
      <c r="I266" s="44" t="s">
        <v>249</v>
      </c>
      <c r="J266" s="26"/>
      <c r="K266" s="33">
        <f>SUM(K267)</f>
        <v>68040</v>
      </c>
      <c r="L266" s="33">
        <f>SUM(L267)</f>
        <v>68040</v>
      </c>
      <c r="M266" s="243">
        <f t="shared" si="17"/>
        <v>100</v>
      </c>
    </row>
    <row r="267" spans="1:13" ht="45">
      <c r="A267" s="93"/>
      <c r="B267" s="103"/>
      <c r="C267" s="103"/>
      <c r="D267" s="103"/>
      <c r="E267" s="103"/>
      <c r="F267" s="104"/>
      <c r="G267" s="30" t="s">
        <v>4</v>
      </c>
      <c r="H267" s="30"/>
      <c r="I267" s="82" t="s">
        <v>0</v>
      </c>
      <c r="J267" s="26">
        <v>600</v>
      </c>
      <c r="K267" s="33">
        <v>68040</v>
      </c>
      <c r="L267" s="33">
        <v>68040</v>
      </c>
      <c r="M267" s="243">
        <f t="shared" si="17"/>
        <v>100</v>
      </c>
    </row>
    <row r="268" spans="1:13" ht="45">
      <c r="A268" s="93"/>
      <c r="B268" s="103"/>
      <c r="C268" s="103"/>
      <c r="D268" s="103"/>
      <c r="E268" s="103"/>
      <c r="F268" s="104"/>
      <c r="G268" s="54" t="s">
        <v>142</v>
      </c>
      <c r="H268" s="55"/>
      <c r="I268" s="88" t="s">
        <v>250</v>
      </c>
      <c r="J268" s="26"/>
      <c r="K268" s="33">
        <f>SUM(K269)</f>
        <v>1954344</v>
      </c>
      <c r="L268" s="33">
        <f>SUM(L269)</f>
        <v>1783827.6</v>
      </c>
      <c r="M268" s="243">
        <f t="shared" si="17"/>
        <v>91.275005833159369</v>
      </c>
    </row>
    <row r="269" spans="1:13" ht="45">
      <c r="A269" s="93"/>
      <c r="B269" s="103"/>
      <c r="C269" s="103"/>
      <c r="D269" s="103"/>
      <c r="E269" s="103"/>
      <c r="F269" s="104"/>
      <c r="G269" s="30" t="s">
        <v>4</v>
      </c>
      <c r="H269" s="30"/>
      <c r="I269" s="39"/>
      <c r="J269" s="26">
        <v>600</v>
      </c>
      <c r="K269" s="33">
        <v>1954344</v>
      </c>
      <c r="L269" s="33">
        <v>1783827.6</v>
      </c>
      <c r="M269" s="243">
        <f t="shared" si="17"/>
        <v>91.275005833159369</v>
      </c>
    </row>
    <row r="270" spans="1:13" ht="60">
      <c r="A270" s="93"/>
      <c r="B270" s="103"/>
      <c r="C270" s="103"/>
      <c r="D270" s="103"/>
      <c r="E270" s="103"/>
      <c r="F270" s="104"/>
      <c r="G270" s="30" t="s">
        <v>64</v>
      </c>
      <c r="H270" s="30"/>
      <c r="I270" s="64" t="s">
        <v>251</v>
      </c>
      <c r="J270" s="26"/>
      <c r="K270" s="33">
        <f>SUM(K271)</f>
        <v>612360</v>
      </c>
      <c r="L270" s="33">
        <f>SUM(L271)</f>
        <v>612360</v>
      </c>
      <c r="M270" s="243">
        <f t="shared" si="17"/>
        <v>100</v>
      </c>
    </row>
    <row r="271" spans="1:13" ht="45">
      <c r="A271" s="93"/>
      <c r="B271" s="103"/>
      <c r="C271" s="103"/>
      <c r="D271" s="103"/>
      <c r="E271" s="103"/>
      <c r="F271" s="104"/>
      <c r="G271" s="30" t="s">
        <v>4</v>
      </c>
      <c r="H271" s="30"/>
      <c r="I271" s="82" t="s">
        <v>0</v>
      </c>
      <c r="J271" s="26">
        <v>600</v>
      </c>
      <c r="K271" s="33">
        <v>612360</v>
      </c>
      <c r="L271" s="33">
        <v>612360</v>
      </c>
      <c r="M271" s="243">
        <f t="shared" si="17"/>
        <v>100</v>
      </c>
    </row>
    <row r="272" spans="1:13" ht="90">
      <c r="A272" s="93"/>
      <c r="B272" s="103"/>
      <c r="C272" s="103"/>
      <c r="D272" s="103"/>
      <c r="E272" s="103"/>
      <c r="F272" s="104"/>
      <c r="G272" s="108" t="s">
        <v>65</v>
      </c>
      <c r="H272" s="63"/>
      <c r="I272" s="109" t="s">
        <v>252</v>
      </c>
      <c r="J272" s="26"/>
      <c r="K272" s="33">
        <f>SUM(K273:K274)</f>
        <v>3742714</v>
      </c>
      <c r="L272" s="33">
        <f>SUM(L273:L274)</f>
        <v>2935679</v>
      </c>
      <c r="M272" s="245">
        <f t="shared" si="17"/>
        <v>78.437171528468383</v>
      </c>
    </row>
    <row r="273" spans="1:13" ht="30">
      <c r="A273" s="93"/>
      <c r="B273" s="103"/>
      <c r="C273" s="103"/>
      <c r="D273" s="103"/>
      <c r="E273" s="103"/>
      <c r="F273" s="104"/>
      <c r="G273" s="30" t="s">
        <v>5</v>
      </c>
      <c r="H273" s="30"/>
      <c r="I273" s="82" t="s">
        <v>0</v>
      </c>
      <c r="J273" s="26">
        <v>300</v>
      </c>
      <c r="K273" s="33">
        <v>1027000</v>
      </c>
      <c r="L273" s="33">
        <v>926072</v>
      </c>
      <c r="M273" s="242">
        <f t="shared" si="17"/>
        <v>90.172541382667958</v>
      </c>
    </row>
    <row r="274" spans="1:13" ht="45">
      <c r="A274" s="93"/>
      <c r="B274" s="103"/>
      <c r="C274" s="103"/>
      <c r="D274" s="103"/>
      <c r="E274" s="103"/>
      <c r="F274" s="104"/>
      <c r="G274" s="30" t="s">
        <v>4</v>
      </c>
      <c r="H274" s="89"/>
      <c r="I274" s="82" t="s">
        <v>0</v>
      </c>
      <c r="J274" s="26">
        <v>600</v>
      </c>
      <c r="K274" s="80">
        <v>2715714</v>
      </c>
      <c r="L274" s="80">
        <v>2009607</v>
      </c>
      <c r="M274" s="244">
        <f t="shared" si="17"/>
        <v>73.99921346651378</v>
      </c>
    </row>
    <row r="275" spans="1:13" ht="45">
      <c r="A275" s="93"/>
      <c r="B275" s="103"/>
      <c r="C275" s="103"/>
      <c r="D275" s="103"/>
      <c r="E275" s="103"/>
      <c r="F275" s="104"/>
      <c r="G275" s="27" t="s">
        <v>66</v>
      </c>
      <c r="H275" s="30"/>
      <c r="I275" s="75" t="s">
        <v>253</v>
      </c>
      <c r="J275" s="26"/>
      <c r="K275" s="80">
        <f>SUM(K276)</f>
        <v>307618</v>
      </c>
      <c r="L275" s="80">
        <f>SUM(L276)</f>
        <v>69536</v>
      </c>
      <c r="M275" s="243">
        <f t="shared" si="17"/>
        <v>22.604659025154575</v>
      </c>
    </row>
    <row r="276" spans="1:13" ht="30">
      <c r="A276" s="93"/>
      <c r="B276" s="179"/>
      <c r="C276" s="179"/>
      <c r="D276" s="179"/>
      <c r="E276" s="179"/>
      <c r="F276" s="180"/>
      <c r="G276" s="30" t="s">
        <v>5</v>
      </c>
      <c r="H276" s="30"/>
      <c r="I276" s="44" t="s">
        <v>0</v>
      </c>
      <c r="J276" s="26">
        <v>300</v>
      </c>
      <c r="K276" s="33">
        <v>307618</v>
      </c>
      <c r="L276" s="33">
        <v>69536</v>
      </c>
      <c r="M276" s="243">
        <f t="shared" si="17"/>
        <v>22.604659025154575</v>
      </c>
    </row>
    <row r="277" spans="1:13" ht="45">
      <c r="A277" s="93"/>
      <c r="B277" s="206"/>
      <c r="C277" s="206"/>
      <c r="D277" s="206"/>
      <c r="E277" s="206"/>
      <c r="F277" s="207"/>
      <c r="G277" s="181" t="s">
        <v>390</v>
      </c>
      <c r="H277" s="30"/>
      <c r="I277" s="82" t="s">
        <v>391</v>
      </c>
      <c r="J277" s="214" t="s">
        <v>0</v>
      </c>
      <c r="K277" s="80">
        <f>SUM(K278)</f>
        <v>10986</v>
      </c>
      <c r="L277" s="80">
        <f>SUM(L278)</f>
        <v>0</v>
      </c>
      <c r="M277" s="243">
        <f t="shared" si="17"/>
        <v>0</v>
      </c>
    </row>
    <row r="278" spans="1:13" ht="30">
      <c r="A278" s="93"/>
      <c r="B278" s="206"/>
      <c r="C278" s="206"/>
      <c r="D278" s="206"/>
      <c r="E278" s="206"/>
      <c r="F278" s="207"/>
      <c r="G278" s="31" t="s">
        <v>5</v>
      </c>
      <c r="H278" s="30"/>
      <c r="I278" s="102" t="s">
        <v>0</v>
      </c>
      <c r="J278" s="26">
        <v>300</v>
      </c>
      <c r="K278" s="80">
        <v>10986</v>
      </c>
      <c r="L278" s="80">
        <v>0</v>
      </c>
      <c r="M278" s="243">
        <f t="shared" si="17"/>
        <v>0</v>
      </c>
    </row>
    <row r="279" spans="1:13" ht="60">
      <c r="A279" s="93"/>
      <c r="B279" s="103"/>
      <c r="C279" s="103"/>
      <c r="D279" s="103"/>
      <c r="E279" s="103"/>
      <c r="F279" s="104"/>
      <c r="G279" s="36" t="s">
        <v>190</v>
      </c>
      <c r="H279" s="30"/>
      <c r="I279" s="67" t="s">
        <v>254</v>
      </c>
      <c r="J279" s="26"/>
      <c r="K279" s="95">
        <f>SUM(K280)</f>
        <v>6479079.2800000003</v>
      </c>
      <c r="L279" s="95">
        <f>SUM(L280)</f>
        <v>0</v>
      </c>
      <c r="M279" s="242">
        <f t="shared" si="17"/>
        <v>0</v>
      </c>
    </row>
    <row r="280" spans="1:13" ht="15">
      <c r="A280" s="93"/>
      <c r="B280" s="103"/>
      <c r="C280" s="103"/>
      <c r="D280" s="103"/>
      <c r="E280" s="103"/>
      <c r="F280" s="104"/>
      <c r="G280" s="54" t="s">
        <v>35</v>
      </c>
      <c r="H280" s="30"/>
      <c r="I280" s="88" t="s">
        <v>255</v>
      </c>
      <c r="J280" s="26"/>
      <c r="K280" s="80">
        <f>SUM(K281)</f>
        <v>6479079.2800000003</v>
      </c>
      <c r="L280" s="80">
        <f>SUM(L281)</f>
        <v>0</v>
      </c>
      <c r="M280" s="243">
        <f t="shared" si="17"/>
        <v>0</v>
      </c>
    </row>
    <row r="281" spans="1:13" ht="30">
      <c r="A281" s="93"/>
      <c r="B281" s="103"/>
      <c r="C281" s="103"/>
      <c r="D281" s="103"/>
      <c r="E281" s="103"/>
      <c r="F281" s="104"/>
      <c r="G281" s="31" t="s">
        <v>2</v>
      </c>
      <c r="H281" s="30"/>
      <c r="I281" s="91" t="s">
        <v>0</v>
      </c>
      <c r="J281" s="26">
        <v>200</v>
      </c>
      <c r="K281" s="33">
        <v>6479079.2800000003</v>
      </c>
      <c r="L281" s="33">
        <v>0</v>
      </c>
      <c r="M281" s="243">
        <f t="shared" si="17"/>
        <v>0</v>
      </c>
    </row>
    <row r="282" spans="1:13" ht="30">
      <c r="A282" s="93"/>
      <c r="B282" s="225"/>
      <c r="C282" s="225"/>
      <c r="D282" s="225"/>
      <c r="E282" s="225"/>
      <c r="F282" s="226"/>
      <c r="G282" s="30" t="s">
        <v>435</v>
      </c>
      <c r="H282" s="30"/>
      <c r="I282" s="44" t="s">
        <v>437</v>
      </c>
      <c r="J282" s="26"/>
      <c r="K282" s="95">
        <f>SUM(K283+K285+K287)</f>
        <v>7682185</v>
      </c>
      <c r="L282" s="95">
        <f>SUM(L283+L285+L287)</f>
        <v>1247215</v>
      </c>
      <c r="M282" s="246">
        <f t="shared" si="17"/>
        <v>16.235159658352408</v>
      </c>
    </row>
    <row r="283" spans="1:13" ht="49.5" customHeight="1">
      <c r="A283" s="93"/>
      <c r="B283" s="255"/>
      <c r="C283" s="255"/>
      <c r="D283" s="255"/>
      <c r="E283" s="255"/>
      <c r="F283" s="256"/>
      <c r="G283" s="30" t="s">
        <v>480</v>
      </c>
      <c r="H283" s="30"/>
      <c r="I283" s="44" t="s">
        <v>481</v>
      </c>
      <c r="J283" s="26"/>
      <c r="K283" s="80">
        <f>SUM(K284)</f>
        <v>432185</v>
      </c>
      <c r="L283" s="80">
        <f>SUM(L284)</f>
        <v>407215</v>
      </c>
      <c r="M283" s="243">
        <f t="shared" si="17"/>
        <v>94.22238161898261</v>
      </c>
    </row>
    <row r="284" spans="1:13" ht="45">
      <c r="A284" s="93"/>
      <c r="B284" s="255"/>
      <c r="C284" s="255"/>
      <c r="D284" s="255"/>
      <c r="E284" s="255"/>
      <c r="F284" s="256"/>
      <c r="G284" s="30" t="s">
        <v>4</v>
      </c>
      <c r="H284" s="30"/>
      <c r="I284" s="44"/>
      <c r="J284" s="26"/>
      <c r="K284" s="33">
        <v>432185</v>
      </c>
      <c r="L284" s="80">
        <v>407215</v>
      </c>
      <c r="M284" s="246">
        <f t="shared" si="17"/>
        <v>94.22238161898261</v>
      </c>
    </row>
    <row r="285" spans="1:13" ht="45">
      <c r="A285" s="93"/>
      <c r="B285" s="225"/>
      <c r="C285" s="225"/>
      <c r="D285" s="225"/>
      <c r="E285" s="225"/>
      <c r="F285" s="226"/>
      <c r="G285" s="30" t="s">
        <v>436</v>
      </c>
      <c r="H285" s="30"/>
      <c r="I285" s="44" t="s">
        <v>438</v>
      </c>
      <c r="J285" s="26"/>
      <c r="K285" s="80">
        <f>SUM(K286)</f>
        <v>1000000</v>
      </c>
      <c r="L285" s="80">
        <f>SUM(L286)</f>
        <v>0</v>
      </c>
      <c r="M285" s="243">
        <f t="shared" si="17"/>
        <v>0</v>
      </c>
    </row>
    <row r="286" spans="1:13" ht="45">
      <c r="A286" s="93"/>
      <c r="B286" s="225"/>
      <c r="C286" s="225"/>
      <c r="D286" s="225"/>
      <c r="E286" s="225"/>
      <c r="F286" s="226"/>
      <c r="G286" s="30" t="s">
        <v>4</v>
      </c>
      <c r="H286" s="30"/>
      <c r="I286" s="82" t="s">
        <v>0</v>
      </c>
      <c r="J286" s="26">
        <v>600</v>
      </c>
      <c r="K286" s="33">
        <v>1000000</v>
      </c>
      <c r="L286" s="33">
        <v>0</v>
      </c>
      <c r="M286" s="246">
        <f t="shared" si="17"/>
        <v>0</v>
      </c>
    </row>
    <row r="287" spans="1:13" ht="48" customHeight="1">
      <c r="A287" s="93"/>
      <c r="B287" s="255"/>
      <c r="C287" s="255"/>
      <c r="D287" s="255"/>
      <c r="E287" s="255"/>
      <c r="F287" s="256"/>
      <c r="G287" s="30" t="s">
        <v>480</v>
      </c>
      <c r="H287" s="30"/>
      <c r="I287" s="44" t="s">
        <v>482</v>
      </c>
      <c r="J287" s="26"/>
      <c r="K287" s="80">
        <f>SUM(K288)</f>
        <v>6250000</v>
      </c>
      <c r="L287" s="80">
        <f>SUM(L288)</f>
        <v>840000</v>
      </c>
      <c r="M287" s="243">
        <f t="shared" si="17"/>
        <v>13.44</v>
      </c>
    </row>
    <row r="288" spans="1:13" ht="45">
      <c r="A288" s="93"/>
      <c r="B288" s="255"/>
      <c r="C288" s="255"/>
      <c r="D288" s="255"/>
      <c r="E288" s="255"/>
      <c r="F288" s="256"/>
      <c r="G288" s="30" t="s">
        <v>4</v>
      </c>
      <c r="H288" s="30"/>
      <c r="I288" s="44"/>
      <c r="J288" s="26"/>
      <c r="K288" s="33">
        <v>6250000</v>
      </c>
      <c r="L288" s="33">
        <v>840000</v>
      </c>
      <c r="M288" s="243">
        <f t="shared" si="17"/>
        <v>13.44</v>
      </c>
    </row>
    <row r="289" spans="1:16" ht="45">
      <c r="A289" s="93"/>
      <c r="B289" s="202"/>
      <c r="C289" s="202"/>
      <c r="D289" s="202"/>
      <c r="E289" s="202"/>
      <c r="F289" s="203"/>
      <c r="G289" s="36" t="s">
        <v>371</v>
      </c>
      <c r="H289" s="55"/>
      <c r="I289" s="45" t="s">
        <v>373</v>
      </c>
      <c r="J289" s="23"/>
      <c r="K289" s="24">
        <f>SUM(K290:K290)</f>
        <v>1969057</v>
      </c>
      <c r="L289" s="24">
        <f>SUM(L290:L290)</f>
        <v>1476799</v>
      </c>
      <c r="M289" s="246">
        <f t="shared" si="17"/>
        <v>75.000317410821523</v>
      </c>
    </row>
    <row r="290" spans="1:16" ht="63" customHeight="1">
      <c r="A290" s="93"/>
      <c r="B290" s="202"/>
      <c r="C290" s="202"/>
      <c r="D290" s="202"/>
      <c r="E290" s="202"/>
      <c r="F290" s="203"/>
      <c r="G290" s="30" t="s">
        <v>372</v>
      </c>
      <c r="H290" s="55"/>
      <c r="I290" s="44" t="s">
        <v>374</v>
      </c>
      <c r="J290" s="26"/>
      <c r="K290" s="33">
        <f>SUM(K291:K291)</f>
        <v>1969057</v>
      </c>
      <c r="L290" s="33">
        <f>SUM(L291:L291)</f>
        <v>1476799</v>
      </c>
      <c r="M290" s="247">
        <f t="shared" si="17"/>
        <v>75.000317410821523</v>
      </c>
    </row>
    <row r="291" spans="1:16" ht="45">
      <c r="A291" s="93"/>
      <c r="B291" s="202"/>
      <c r="C291" s="202"/>
      <c r="D291" s="202"/>
      <c r="E291" s="202"/>
      <c r="F291" s="203"/>
      <c r="G291" s="30" t="s">
        <v>4</v>
      </c>
      <c r="H291" s="55"/>
      <c r="I291" s="82" t="s">
        <v>0</v>
      </c>
      <c r="J291" s="26">
        <v>600</v>
      </c>
      <c r="K291" s="33">
        <v>1969057</v>
      </c>
      <c r="L291" s="33">
        <v>1476799</v>
      </c>
      <c r="M291" s="247">
        <f t="shared" si="17"/>
        <v>75.000317410821523</v>
      </c>
    </row>
    <row r="292" spans="1:16" ht="57">
      <c r="A292" s="93"/>
      <c r="B292" s="230"/>
      <c r="C292" s="230"/>
      <c r="D292" s="230"/>
      <c r="E292" s="230"/>
      <c r="F292" s="231"/>
      <c r="G292" s="17" t="s">
        <v>39</v>
      </c>
      <c r="H292" s="17"/>
      <c r="I292" s="18" t="s">
        <v>69</v>
      </c>
      <c r="J292" s="19" t="s">
        <v>0</v>
      </c>
      <c r="K292" s="16">
        <f t="shared" ref="K292:L295" si="18">SUM(K293)</f>
        <v>27000</v>
      </c>
      <c r="L292" s="16">
        <f t="shared" si="18"/>
        <v>25000</v>
      </c>
      <c r="M292" s="241">
        <f t="shared" ref="M292:M311" si="19">L292/K292%</f>
        <v>92.592592592592595</v>
      </c>
    </row>
    <row r="293" spans="1:16" ht="75">
      <c r="A293" s="93"/>
      <c r="B293" s="230"/>
      <c r="C293" s="230"/>
      <c r="D293" s="230"/>
      <c r="E293" s="230"/>
      <c r="F293" s="231"/>
      <c r="G293" s="20" t="s">
        <v>132</v>
      </c>
      <c r="H293" s="21"/>
      <c r="I293" s="22" t="s">
        <v>80</v>
      </c>
      <c r="J293" s="23"/>
      <c r="K293" s="24">
        <f t="shared" si="18"/>
        <v>27000</v>
      </c>
      <c r="L293" s="24">
        <f t="shared" si="18"/>
        <v>25000</v>
      </c>
      <c r="M293" s="245">
        <f t="shared" si="19"/>
        <v>92.592592592592595</v>
      </c>
    </row>
    <row r="294" spans="1:16" ht="150">
      <c r="A294" s="93"/>
      <c r="B294" s="230"/>
      <c r="C294" s="230"/>
      <c r="D294" s="230"/>
      <c r="E294" s="230"/>
      <c r="F294" s="231"/>
      <c r="G294" s="20" t="s">
        <v>188</v>
      </c>
      <c r="H294" s="25"/>
      <c r="I294" s="22" t="s">
        <v>81</v>
      </c>
      <c r="J294" s="26"/>
      <c r="K294" s="24">
        <f t="shared" si="18"/>
        <v>27000</v>
      </c>
      <c r="L294" s="24">
        <f t="shared" si="18"/>
        <v>25000</v>
      </c>
      <c r="M294" s="242">
        <f t="shared" si="19"/>
        <v>92.592592592592595</v>
      </c>
    </row>
    <row r="295" spans="1:16" ht="75">
      <c r="A295" s="93"/>
      <c r="B295" s="230"/>
      <c r="C295" s="230"/>
      <c r="D295" s="230"/>
      <c r="E295" s="230"/>
      <c r="F295" s="231"/>
      <c r="G295" s="27" t="s">
        <v>339</v>
      </c>
      <c r="H295" s="28"/>
      <c r="I295" s="29" t="s">
        <v>82</v>
      </c>
      <c r="J295" s="26"/>
      <c r="K295" s="33">
        <f t="shared" si="18"/>
        <v>27000</v>
      </c>
      <c r="L295" s="33">
        <f t="shared" si="18"/>
        <v>25000</v>
      </c>
      <c r="M295" s="243">
        <f t="shared" si="19"/>
        <v>92.592592592592595</v>
      </c>
    </row>
    <row r="296" spans="1:16" ht="45">
      <c r="A296" s="93"/>
      <c r="B296" s="230"/>
      <c r="C296" s="230"/>
      <c r="D296" s="230"/>
      <c r="E296" s="230"/>
      <c r="F296" s="231"/>
      <c r="G296" s="30" t="s">
        <v>4</v>
      </c>
      <c r="H296" s="55"/>
      <c r="I296" s="82" t="s">
        <v>0</v>
      </c>
      <c r="J296" s="26">
        <v>600</v>
      </c>
      <c r="K296" s="33">
        <v>27000</v>
      </c>
      <c r="L296" s="33">
        <v>25000</v>
      </c>
      <c r="M296" s="249">
        <f t="shared" si="19"/>
        <v>92.592592592592595</v>
      </c>
    </row>
    <row r="297" spans="1:16" ht="72">
      <c r="A297" s="93"/>
      <c r="B297" s="100"/>
      <c r="C297" s="100"/>
      <c r="D297" s="100"/>
      <c r="E297" s="100"/>
      <c r="F297" s="101"/>
      <c r="G297" s="34" t="s">
        <v>40</v>
      </c>
      <c r="H297" s="30"/>
      <c r="I297" s="35" t="s">
        <v>84</v>
      </c>
      <c r="J297" s="19" t="s">
        <v>0</v>
      </c>
      <c r="K297" s="16">
        <f>SUM(K298)</f>
        <v>50000</v>
      </c>
      <c r="L297" s="16">
        <f>SUM(L298)</f>
        <v>5000</v>
      </c>
      <c r="M297" s="241">
        <f t="shared" si="19"/>
        <v>10</v>
      </c>
      <c r="N297" s="110"/>
    </row>
    <row r="298" spans="1:16" ht="60">
      <c r="A298" s="93"/>
      <c r="B298" s="100"/>
      <c r="C298" s="100"/>
      <c r="D298" s="100"/>
      <c r="E298" s="100"/>
      <c r="F298" s="101"/>
      <c r="G298" s="20" t="s">
        <v>135</v>
      </c>
      <c r="H298" s="30"/>
      <c r="I298" s="111" t="s">
        <v>126</v>
      </c>
      <c r="J298" s="26"/>
      <c r="K298" s="24">
        <f>SUM(K300)</f>
        <v>50000</v>
      </c>
      <c r="L298" s="24">
        <f>SUM(L300)</f>
        <v>5000</v>
      </c>
      <c r="M298" s="242">
        <f t="shared" si="19"/>
        <v>10</v>
      </c>
      <c r="N298" s="110"/>
    </row>
    <row r="299" spans="1:16" ht="60">
      <c r="A299" s="93"/>
      <c r="B299" s="100"/>
      <c r="C299" s="100"/>
      <c r="D299" s="100"/>
      <c r="E299" s="100"/>
      <c r="F299" s="101"/>
      <c r="G299" s="20" t="s">
        <v>173</v>
      </c>
      <c r="H299" s="30"/>
      <c r="I299" s="112" t="s">
        <v>127</v>
      </c>
      <c r="J299" s="26"/>
      <c r="K299" s="24">
        <f>SUM(K300)</f>
        <v>50000</v>
      </c>
      <c r="L299" s="24">
        <f>SUM(L300)</f>
        <v>5000</v>
      </c>
      <c r="M299" s="242">
        <f t="shared" si="19"/>
        <v>10</v>
      </c>
      <c r="N299" s="110"/>
    </row>
    <row r="300" spans="1:16" ht="60">
      <c r="A300" s="93"/>
      <c r="B300" s="100"/>
      <c r="C300" s="100"/>
      <c r="D300" s="100"/>
      <c r="E300" s="100"/>
      <c r="F300" s="101"/>
      <c r="G300" s="54" t="s">
        <v>322</v>
      </c>
      <c r="H300" s="30"/>
      <c r="I300" s="56" t="s">
        <v>128</v>
      </c>
      <c r="J300" s="26"/>
      <c r="K300" s="33">
        <f>SUM(K301)</f>
        <v>50000</v>
      </c>
      <c r="L300" s="33">
        <f>SUM(L301)</f>
        <v>5000</v>
      </c>
      <c r="M300" s="243">
        <f t="shared" si="19"/>
        <v>10</v>
      </c>
      <c r="N300" s="110"/>
    </row>
    <row r="301" spans="1:16" ht="45">
      <c r="A301" s="93"/>
      <c r="B301" s="100"/>
      <c r="C301" s="100"/>
      <c r="D301" s="100"/>
      <c r="E301" s="100"/>
      <c r="F301" s="101"/>
      <c r="G301" s="30" t="s">
        <v>4</v>
      </c>
      <c r="H301" s="30"/>
      <c r="I301" s="44" t="s">
        <v>0</v>
      </c>
      <c r="J301" s="26">
        <v>600</v>
      </c>
      <c r="K301" s="33">
        <v>50000</v>
      </c>
      <c r="L301" s="33">
        <v>5000</v>
      </c>
      <c r="M301" s="243">
        <f t="shared" si="19"/>
        <v>10</v>
      </c>
      <c r="N301" s="110"/>
    </row>
    <row r="302" spans="1:16" ht="63" customHeight="1">
      <c r="A302" s="93"/>
      <c r="B302" s="255"/>
      <c r="C302" s="255"/>
      <c r="D302" s="255"/>
      <c r="E302" s="255"/>
      <c r="F302" s="256"/>
      <c r="G302" s="17" t="s">
        <v>302</v>
      </c>
      <c r="H302" s="30"/>
      <c r="I302" s="113" t="s">
        <v>308</v>
      </c>
      <c r="J302" s="19"/>
      <c r="K302" s="165">
        <f>SUM(K303)</f>
        <v>325690.92</v>
      </c>
      <c r="L302" s="165">
        <f>SUM(L303)</f>
        <v>325690.92</v>
      </c>
      <c r="M302" s="241">
        <f t="shared" si="19"/>
        <v>100</v>
      </c>
      <c r="N302" s="110"/>
    </row>
    <row r="303" spans="1:16" ht="60">
      <c r="A303" s="93"/>
      <c r="B303" s="255"/>
      <c r="C303" s="255"/>
      <c r="D303" s="255"/>
      <c r="E303" s="255"/>
      <c r="F303" s="256"/>
      <c r="G303" s="36" t="s">
        <v>434</v>
      </c>
      <c r="H303" s="30"/>
      <c r="I303" s="45" t="s">
        <v>319</v>
      </c>
      <c r="J303" s="23"/>
      <c r="K303" s="185">
        <f>SUM(K304)</f>
        <v>325690.92</v>
      </c>
      <c r="L303" s="185">
        <f>SUM(L304)</f>
        <v>325690.92</v>
      </c>
      <c r="M303" s="242">
        <f t="shared" ref="M303:M308" si="20">L303/K303%</f>
        <v>100</v>
      </c>
      <c r="N303" s="110"/>
      <c r="P303" s="261"/>
    </row>
    <row r="304" spans="1:16" ht="30">
      <c r="A304" s="93"/>
      <c r="B304" s="255"/>
      <c r="C304" s="255"/>
      <c r="D304" s="255"/>
      <c r="E304" s="255"/>
      <c r="F304" s="256"/>
      <c r="G304" s="36" t="s">
        <v>307</v>
      </c>
      <c r="H304" s="30"/>
      <c r="I304" s="45" t="s">
        <v>320</v>
      </c>
      <c r="J304" s="23"/>
      <c r="K304" s="200">
        <f>SUM(K305+K307)</f>
        <v>325690.92</v>
      </c>
      <c r="L304" s="200">
        <f>SUM(L305+L307)</f>
        <v>325690.92</v>
      </c>
      <c r="M304" s="242">
        <f t="shared" si="20"/>
        <v>100</v>
      </c>
      <c r="N304" s="110"/>
    </row>
    <row r="305" spans="1:14" ht="45">
      <c r="A305" s="93"/>
      <c r="B305" s="255"/>
      <c r="C305" s="255"/>
      <c r="D305" s="255"/>
      <c r="E305" s="255"/>
      <c r="F305" s="256"/>
      <c r="G305" s="30" t="s">
        <v>350</v>
      </c>
      <c r="H305" s="30"/>
      <c r="I305" s="44" t="s">
        <v>441</v>
      </c>
      <c r="J305" s="26"/>
      <c r="K305" s="190">
        <f>SUM(K306:K306)</f>
        <v>16285.35</v>
      </c>
      <c r="L305" s="190">
        <f>SUM(L306:L306)</f>
        <v>16285.35</v>
      </c>
      <c r="M305" s="243">
        <f t="shared" si="20"/>
        <v>100</v>
      </c>
      <c r="N305" s="110"/>
    </row>
    <row r="306" spans="1:14" ht="45">
      <c r="A306" s="93"/>
      <c r="B306" s="255"/>
      <c r="C306" s="255"/>
      <c r="D306" s="255"/>
      <c r="E306" s="255"/>
      <c r="F306" s="256"/>
      <c r="G306" s="30" t="s">
        <v>4</v>
      </c>
      <c r="H306" s="30"/>
      <c r="I306" s="44"/>
      <c r="J306" s="26">
        <v>600</v>
      </c>
      <c r="K306" s="190">
        <v>16285.35</v>
      </c>
      <c r="L306" s="190">
        <v>16285.35</v>
      </c>
      <c r="M306" s="243">
        <f t="shared" si="20"/>
        <v>100</v>
      </c>
      <c r="N306" s="110"/>
    </row>
    <row r="307" spans="1:14" ht="45">
      <c r="A307" s="93"/>
      <c r="B307" s="255"/>
      <c r="C307" s="255"/>
      <c r="D307" s="255"/>
      <c r="E307" s="255"/>
      <c r="F307" s="256"/>
      <c r="G307" s="30" t="s">
        <v>350</v>
      </c>
      <c r="H307" s="30"/>
      <c r="I307" s="44" t="s">
        <v>365</v>
      </c>
      <c r="J307" s="26"/>
      <c r="K307" s="190">
        <f>SUM(K308:K308)</f>
        <v>309405.57</v>
      </c>
      <c r="L307" s="190">
        <f>SUM(L308:L308)</f>
        <v>309405.57</v>
      </c>
      <c r="M307" s="243">
        <f t="shared" si="20"/>
        <v>100</v>
      </c>
      <c r="N307" s="110"/>
    </row>
    <row r="308" spans="1:14" ht="45">
      <c r="A308" s="93"/>
      <c r="B308" s="255"/>
      <c r="C308" s="255"/>
      <c r="D308" s="255"/>
      <c r="E308" s="255"/>
      <c r="F308" s="256"/>
      <c r="G308" s="30" t="s">
        <v>4</v>
      </c>
      <c r="H308" s="30"/>
      <c r="I308" s="44"/>
      <c r="J308" s="26">
        <v>600</v>
      </c>
      <c r="K308" s="190">
        <v>309405.57</v>
      </c>
      <c r="L308" s="190">
        <v>309405.57</v>
      </c>
      <c r="M308" s="243">
        <f t="shared" si="20"/>
        <v>100</v>
      </c>
      <c r="N308" s="110"/>
    </row>
    <row r="309" spans="1:14" ht="15">
      <c r="A309" s="93"/>
      <c r="B309" s="100"/>
      <c r="C309" s="100"/>
      <c r="D309" s="100"/>
      <c r="E309" s="100"/>
      <c r="F309" s="101"/>
      <c r="G309" s="17" t="s">
        <v>8</v>
      </c>
      <c r="H309" s="30"/>
      <c r="I309" s="76" t="s">
        <v>112</v>
      </c>
      <c r="J309" s="19" t="s">
        <v>0</v>
      </c>
      <c r="K309" s="16">
        <f>SUM(K310+K315+K313)</f>
        <v>4014045</v>
      </c>
      <c r="L309" s="16">
        <f>SUM(L310+L315+L313)</f>
        <v>3017245.25</v>
      </c>
      <c r="M309" s="241">
        <f t="shared" si="19"/>
        <v>75.167200417533934</v>
      </c>
      <c r="N309" s="110"/>
    </row>
    <row r="310" spans="1:14" ht="15">
      <c r="A310" s="93"/>
      <c r="B310" s="100"/>
      <c r="C310" s="100"/>
      <c r="D310" s="100"/>
      <c r="E310" s="100"/>
      <c r="F310" s="101"/>
      <c r="G310" s="42" t="s">
        <v>7</v>
      </c>
      <c r="H310" s="17"/>
      <c r="I310" s="46" t="s">
        <v>116</v>
      </c>
      <c r="J310" s="23"/>
      <c r="K310" s="33">
        <f>SUM(K311:K312)</f>
        <v>3963000</v>
      </c>
      <c r="L310" s="33">
        <f>SUM(L311:L312)</f>
        <v>2966200.25</v>
      </c>
      <c r="M310" s="243">
        <f t="shared" si="19"/>
        <v>74.847344183699221</v>
      </c>
      <c r="N310" s="110"/>
    </row>
    <row r="311" spans="1:14" ht="90">
      <c r="A311" s="93"/>
      <c r="B311" s="100"/>
      <c r="C311" s="100"/>
      <c r="D311" s="100"/>
      <c r="E311" s="100"/>
      <c r="F311" s="101"/>
      <c r="G311" s="30" t="s">
        <v>3</v>
      </c>
      <c r="H311" s="85"/>
      <c r="I311" s="39" t="s">
        <v>0</v>
      </c>
      <c r="J311" s="26">
        <v>100</v>
      </c>
      <c r="K311" s="33">
        <v>3808000</v>
      </c>
      <c r="L311" s="33">
        <v>2902820.95</v>
      </c>
      <c r="M311" s="243">
        <f t="shared" si="19"/>
        <v>76.229541754201691</v>
      </c>
      <c r="N311" s="110"/>
    </row>
    <row r="312" spans="1:14" ht="30">
      <c r="A312" s="93"/>
      <c r="B312" s="177"/>
      <c r="C312" s="177"/>
      <c r="D312" s="177"/>
      <c r="E312" s="177"/>
      <c r="F312" s="178"/>
      <c r="G312" s="30" t="s">
        <v>2</v>
      </c>
      <c r="H312" s="30"/>
      <c r="I312" s="39" t="s">
        <v>0</v>
      </c>
      <c r="J312" s="26">
        <v>200</v>
      </c>
      <c r="K312" s="33">
        <v>155000</v>
      </c>
      <c r="L312" s="33">
        <v>63379.3</v>
      </c>
      <c r="M312" s="243">
        <f t="shared" ref="M312:M413" si="21">L312/K312%</f>
        <v>40.889870967741935</v>
      </c>
      <c r="N312" s="110"/>
    </row>
    <row r="313" spans="1:14" ht="45">
      <c r="A313" s="93"/>
      <c r="B313" s="264"/>
      <c r="C313" s="264"/>
      <c r="D313" s="264"/>
      <c r="E313" s="264"/>
      <c r="F313" s="265"/>
      <c r="G313" s="30" t="s">
        <v>475</v>
      </c>
      <c r="H313" s="31"/>
      <c r="I313" s="44" t="s">
        <v>476</v>
      </c>
      <c r="J313" s="47"/>
      <c r="K313" s="33">
        <f>SUM(K314)</f>
        <v>11985</v>
      </c>
      <c r="L313" s="33">
        <f>SUM(L314)</f>
        <v>11985</v>
      </c>
      <c r="M313" s="243">
        <f t="shared" si="21"/>
        <v>100</v>
      </c>
      <c r="N313" s="110"/>
    </row>
    <row r="314" spans="1:14" ht="90">
      <c r="A314" s="93"/>
      <c r="B314" s="264"/>
      <c r="C314" s="264"/>
      <c r="D314" s="264"/>
      <c r="E314" s="264"/>
      <c r="F314" s="265"/>
      <c r="G314" s="31" t="s">
        <v>3</v>
      </c>
      <c r="H314" s="31"/>
      <c r="I314" s="56"/>
      <c r="J314" s="26">
        <v>100</v>
      </c>
      <c r="K314" s="33">
        <v>11985</v>
      </c>
      <c r="L314" s="33">
        <v>11985</v>
      </c>
      <c r="M314" s="243">
        <f t="shared" si="21"/>
        <v>100</v>
      </c>
      <c r="N314" s="110"/>
    </row>
    <row r="315" spans="1:14" ht="45">
      <c r="A315" s="93"/>
      <c r="B315" s="255"/>
      <c r="C315" s="255"/>
      <c r="D315" s="255"/>
      <c r="E315" s="255"/>
      <c r="F315" s="256"/>
      <c r="G315" s="30" t="s">
        <v>477</v>
      </c>
      <c r="H315" s="31"/>
      <c r="I315" s="64" t="s">
        <v>478</v>
      </c>
      <c r="J315" s="26"/>
      <c r="K315" s="33">
        <f>SUM(K316)</f>
        <v>39060</v>
      </c>
      <c r="L315" s="33">
        <f>SUM(L316)</f>
        <v>39060</v>
      </c>
      <c r="M315" s="243">
        <f t="shared" si="21"/>
        <v>100</v>
      </c>
      <c r="N315" s="110"/>
    </row>
    <row r="316" spans="1:14" ht="90">
      <c r="A316" s="93"/>
      <c r="B316" s="255"/>
      <c r="C316" s="255"/>
      <c r="D316" s="255"/>
      <c r="E316" s="255"/>
      <c r="F316" s="256"/>
      <c r="G316" s="30" t="s">
        <v>3</v>
      </c>
      <c r="H316" s="55"/>
      <c r="I316" s="39" t="s">
        <v>0</v>
      </c>
      <c r="J316" s="26">
        <v>100</v>
      </c>
      <c r="K316" s="33">
        <v>39060</v>
      </c>
      <c r="L316" s="33">
        <v>39060</v>
      </c>
      <c r="M316" s="243">
        <f t="shared" si="21"/>
        <v>100</v>
      </c>
      <c r="N316" s="110"/>
    </row>
    <row r="317" spans="1:14" ht="71.25">
      <c r="A317" s="93"/>
      <c r="B317" s="100"/>
      <c r="C317" s="100"/>
      <c r="D317" s="100"/>
      <c r="E317" s="100"/>
      <c r="F317" s="101"/>
      <c r="G317" s="86" t="s">
        <v>122</v>
      </c>
      <c r="H317" s="17">
        <v>858</v>
      </c>
      <c r="I317" s="92"/>
      <c r="J317" s="26"/>
      <c r="K317" s="16">
        <f>SUM(K323+K318)</f>
        <v>174632.77</v>
      </c>
      <c r="L317" s="16">
        <f>SUM(L323+L318)</f>
        <v>174632.77</v>
      </c>
      <c r="M317" s="241">
        <f t="shared" si="21"/>
        <v>100</v>
      </c>
      <c r="N317" s="110"/>
    </row>
    <row r="318" spans="1:14" ht="57">
      <c r="A318" s="93"/>
      <c r="B318" s="225"/>
      <c r="C318" s="225"/>
      <c r="D318" s="225"/>
      <c r="E318" s="225"/>
      <c r="F318" s="226"/>
      <c r="G318" s="17" t="s">
        <v>52</v>
      </c>
      <c r="H318" s="30"/>
      <c r="I318" s="164" t="s">
        <v>97</v>
      </c>
      <c r="J318" s="26"/>
      <c r="K318" s="184">
        <f t="shared" ref="K318:L321" si="22">SUM(K319)</f>
        <v>5639</v>
      </c>
      <c r="L318" s="184">
        <f t="shared" si="22"/>
        <v>5639</v>
      </c>
      <c r="M318" s="241">
        <f t="shared" si="21"/>
        <v>100</v>
      </c>
      <c r="N318" s="110"/>
    </row>
    <row r="319" spans="1:14" ht="75">
      <c r="A319" s="93"/>
      <c r="B319" s="225"/>
      <c r="C319" s="225"/>
      <c r="D319" s="225"/>
      <c r="E319" s="225"/>
      <c r="F319" s="226"/>
      <c r="G319" s="128" t="s">
        <v>134</v>
      </c>
      <c r="H319" s="30"/>
      <c r="I319" s="129" t="s">
        <v>101</v>
      </c>
      <c r="J319" s="130" t="s">
        <v>0</v>
      </c>
      <c r="K319" s="122">
        <f t="shared" si="22"/>
        <v>5639</v>
      </c>
      <c r="L319" s="122">
        <f t="shared" si="22"/>
        <v>5639</v>
      </c>
      <c r="M319" s="242">
        <f t="shared" si="21"/>
        <v>100</v>
      </c>
      <c r="N319" s="110"/>
    </row>
    <row r="320" spans="1:14" ht="46.5" customHeight="1">
      <c r="A320" s="93"/>
      <c r="B320" s="225"/>
      <c r="C320" s="225"/>
      <c r="D320" s="225"/>
      <c r="E320" s="225"/>
      <c r="F320" s="226"/>
      <c r="G320" s="128" t="s">
        <v>266</v>
      </c>
      <c r="H320" s="30"/>
      <c r="I320" s="129" t="s">
        <v>267</v>
      </c>
      <c r="J320" s="130"/>
      <c r="K320" s="122">
        <f t="shared" si="22"/>
        <v>5639</v>
      </c>
      <c r="L320" s="122">
        <f t="shared" si="22"/>
        <v>5639</v>
      </c>
      <c r="M320" s="242">
        <f t="shared" si="21"/>
        <v>100</v>
      </c>
      <c r="N320" s="110"/>
    </row>
    <row r="321" spans="1:14" ht="75">
      <c r="A321" s="93"/>
      <c r="B321" s="225"/>
      <c r="C321" s="225"/>
      <c r="D321" s="225"/>
      <c r="E321" s="225"/>
      <c r="F321" s="226"/>
      <c r="G321" s="115" t="s">
        <v>359</v>
      </c>
      <c r="H321" s="30"/>
      <c r="I321" s="143" t="s">
        <v>269</v>
      </c>
      <c r="J321" s="117" t="s">
        <v>0</v>
      </c>
      <c r="K321" s="123">
        <f t="shared" si="22"/>
        <v>5639</v>
      </c>
      <c r="L321" s="123">
        <f t="shared" si="22"/>
        <v>5639</v>
      </c>
      <c r="M321" s="243">
        <f t="shared" si="21"/>
        <v>100</v>
      </c>
      <c r="N321" s="110"/>
    </row>
    <row r="322" spans="1:14" ht="30">
      <c r="A322" s="93"/>
      <c r="B322" s="225"/>
      <c r="C322" s="225"/>
      <c r="D322" s="225"/>
      <c r="E322" s="225"/>
      <c r="F322" s="226"/>
      <c r="G322" s="182" t="s">
        <v>5</v>
      </c>
      <c r="H322" s="30"/>
      <c r="I322" s="227"/>
      <c r="J322" s="212">
        <v>300</v>
      </c>
      <c r="K322" s="33">
        <v>5639</v>
      </c>
      <c r="L322" s="33">
        <v>5639</v>
      </c>
      <c r="M322" s="243">
        <f t="shared" si="21"/>
        <v>100</v>
      </c>
      <c r="N322" s="110"/>
    </row>
    <row r="323" spans="1:14" ht="15">
      <c r="A323" s="93"/>
      <c r="B323" s="100"/>
      <c r="C323" s="100"/>
      <c r="D323" s="100"/>
      <c r="E323" s="100"/>
      <c r="F323" s="101"/>
      <c r="G323" s="17" t="s">
        <v>8</v>
      </c>
      <c r="H323" s="30"/>
      <c r="I323" s="76" t="s">
        <v>112</v>
      </c>
      <c r="J323" s="19" t="s">
        <v>0</v>
      </c>
      <c r="K323" s="16">
        <f>SUM(K324)</f>
        <v>168993.77</v>
      </c>
      <c r="L323" s="16">
        <f>SUM(L324)</f>
        <v>168993.77</v>
      </c>
      <c r="M323" s="241">
        <f t="shared" si="21"/>
        <v>100</v>
      </c>
      <c r="N323" s="110"/>
    </row>
    <row r="324" spans="1:14" ht="15">
      <c r="A324" s="93"/>
      <c r="B324" s="100"/>
      <c r="C324" s="100"/>
      <c r="D324" s="100"/>
      <c r="E324" s="100"/>
      <c r="F324" s="101"/>
      <c r="G324" s="54" t="s">
        <v>7</v>
      </c>
      <c r="H324" s="17"/>
      <c r="I324" s="79" t="s">
        <v>116</v>
      </c>
      <c r="J324" s="23"/>
      <c r="K324" s="33">
        <f>SUM(K325:K326)</f>
        <v>168993.77</v>
      </c>
      <c r="L324" s="33">
        <f>SUM(L325:L326)</f>
        <v>168993.77</v>
      </c>
      <c r="M324" s="243">
        <f t="shared" si="21"/>
        <v>100</v>
      </c>
      <c r="N324" s="110"/>
    </row>
    <row r="325" spans="1:14" ht="90">
      <c r="A325" s="93"/>
      <c r="B325" s="100"/>
      <c r="C325" s="100"/>
      <c r="D325" s="100"/>
      <c r="E325" s="100"/>
      <c r="F325" s="101"/>
      <c r="G325" s="31" t="s">
        <v>3</v>
      </c>
      <c r="H325" s="55"/>
      <c r="I325" s="39" t="s">
        <v>0</v>
      </c>
      <c r="J325" s="26">
        <v>100</v>
      </c>
      <c r="K325" s="33">
        <v>162828.01999999999</v>
      </c>
      <c r="L325" s="33">
        <v>162828.01999999999</v>
      </c>
      <c r="M325" s="243">
        <f t="shared" si="21"/>
        <v>100</v>
      </c>
      <c r="N325" s="110"/>
    </row>
    <row r="326" spans="1:14" ht="30">
      <c r="A326" s="93"/>
      <c r="B326" s="100"/>
      <c r="C326" s="100"/>
      <c r="D326" s="100"/>
      <c r="E326" s="100"/>
      <c r="F326" s="101"/>
      <c r="G326" s="30" t="s">
        <v>2</v>
      </c>
      <c r="H326" s="31"/>
      <c r="I326" s="39" t="s">
        <v>0</v>
      </c>
      <c r="J326" s="26">
        <v>200</v>
      </c>
      <c r="K326" s="33">
        <v>6165.75</v>
      </c>
      <c r="L326" s="33">
        <v>6165.75</v>
      </c>
      <c r="M326" s="243">
        <f t="shared" si="21"/>
        <v>100</v>
      </c>
      <c r="N326" s="110"/>
    </row>
    <row r="327" spans="1:14" ht="71.25">
      <c r="A327" s="93"/>
      <c r="B327" s="100"/>
      <c r="C327" s="100"/>
      <c r="D327" s="100"/>
      <c r="E327" s="100"/>
      <c r="F327" s="101"/>
      <c r="G327" s="86" t="s">
        <v>123</v>
      </c>
      <c r="H327" s="17">
        <v>868</v>
      </c>
      <c r="I327" s="39"/>
      <c r="J327" s="26"/>
      <c r="K327" s="16">
        <f>SUM(K354+K333+K328)</f>
        <v>12874341.18</v>
      </c>
      <c r="L327" s="16">
        <f>SUM(L354+L333+L328)</f>
        <v>7039989.3499999996</v>
      </c>
      <c r="M327" s="241">
        <f t="shared" si="21"/>
        <v>54.682327053258966</v>
      </c>
      <c r="N327" s="110"/>
    </row>
    <row r="328" spans="1:14" ht="57">
      <c r="A328" s="93"/>
      <c r="B328" s="225"/>
      <c r="C328" s="225"/>
      <c r="D328" s="225"/>
      <c r="E328" s="225"/>
      <c r="F328" s="226"/>
      <c r="G328" s="17" t="s">
        <v>52</v>
      </c>
      <c r="H328" s="30"/>
      <c r="I328" s="164" t="s">
        <v>97</v>
      </c>
      <c r="J328" s="26"/>
      <c r="K328" s="184">
        <f t="shared" ref="K328:L331" si="23">SUM(K329)</f>
        <v>200000</v>
      </c>
      <c r="L328" s="184">
        <f t="shared" si="23"/>
        <v>182000</v>
      </c>
      <c r="M328" s="241">
        <f t="shared" si="21"/>
        <v>91</v>
      </c>
      <c r="N328" s="110"/>
    </row>
    <row r="329" spans="1:14" ht="75">
      <c r="A329" s="93"/>
      <c r="B329" s="225"/>
      <c r="C329" s="225"/>
      <c r="D329" s="225"/>
      <c r="E329" s="225"/>
      <c r="F329" s="226"/>
      <c r="G329" s="36" t="s">
        <v>137</v>
      </c>
      <c r="H329" s="17"/>
      <c r="I329" s="146" t="s">
        <v>98</v>
      </c>
      <c r="J329" s="49" t="s">
        <v>0</v>
      </c>
      <c r="K329" s="95">
        <f t="shared" si="23"/>
        <v>200000</v>
      </c>
      <c r="L329" s="95">
        <f t="shared" si="23"/>
        <v>182000</v>
      </c>
      <c r="M329" s="242">
        <f t="shared" si="21"/>
        <v>91</v>
      </c>
      <c r="N329" s="110"/>
    </row>
    <row r="330" spans="1:14" ht="60">
      <c r="A330" s="93"/>
      <c r="B330" s="225"/>
      <c r="C330" s="225"/>
      <c r="D330" s="225"/>
      <c r="E330" s="225"/>
      <c r="F330" s="226"/>
      <c r="G330" s="173" t="s">
        <v>265</v>
      </c>
      <c r="H330" s="17"/>
      <c r="I330" s="223" t="s">
        <v>99</v>
      </c>
      <c r="J330" s="49"/>
      <c r="K330" s="24">
        <f t="shared" si="23"/>
        <v>200000</v>
      </c>
      <c r="L330" s="24">
        <f t="shared" si="23"/>
        <v>182000</v>
      </c>
      <c r="M330" s="242">
        <f t="shared" si="21"/>
        <v>91</v>
      </c>
      <c r="N330" s="110"/>
    </row>
    <row r="331" spans="1:14" ht="30">
      <c r="A331" s="93"/>
      <c r="B331" s="225"/>
      <c r="C331" s="225"/>
      <c r="D331" s="225"/>
      <c r="E331" s="225"/>
      <c r="F331" s="226"/>
      <c r="G331" s="224" t="s">
        <v>393</v>
      </c>
      <c r="H331" s="17"/>
      <c r="I331" s="127" t="s">
        <v>396</v>
      </c>
      <c r="J331" s="49"/>
      <c r="K331" s="33">
        <f t="shared" si="23"/>
        <v>200000</v>
      </c>
      <c r="L331" s="33">
        <f t="shared" si="23"/>
        <v>182000</v>
      </c>
      <c r="M331" s="243">
        <f t="shared" si="21"/>
        <v>91</v>
      </c>
      <c r="N331" s="110"/>
    </row>
    <row r="332" spans="1:14" ht="30">
      <c r="A332" s="93"/>
      <c r="B332" s="225"/>
      <c r="C332" s="225"/>
      <c r="D332" s="225"/>
      <c r="E332" s="225"/>
      <c r="F332" s="226"/>
      <c r="G332" s="31" t="s">
        <v>2</v>
      </c>
      <c r="H332" s="17"/>
      <c r="I332" s="91" t="s">
        <v>0</v>
      </c>
      <c r="J332" s="26">
        <v>200</v>
      </c>
      <c r="K332" s="33">
        <v>200000</v>
      </c>
      <c r="L332" s="33">
        <v>182000</v>
      </c>
      <c r="M332" s="243">
        <f t="shared" si="21"/>
        <v>91</v>
      </c>
      <c r="N332" s="110"/>
    </row>
    <row r="333" spans="1:14" ht="71.25">
      <c r="A333" s="93"/>
      <c r="B333" s="100"/>
      <c r="C333" s="100"/>
      <c r="D333" s="100"/>
      <c r="E333" s="100"/>
      <c r="F333" s="101"/>
      <c r="G333" s="17" t="s">
        <v>272</v>
      </c>
      <c r="H333" s="17"/>
      <c r="I333" s="150" t="s">
        <v>276</v>
      </c>
      <c r="J333" s="19"/>
      <c r="K333" s="16">
        <f>SUM(K334:K334)</f>
        <v>5506516.1799999997</v>
      </c>
      <c r="L333" s="16">
        <f>SUM(L334:L334)</f>
        <v>1681038.06</v>
      </c>
      <c r="M333" s="241">
        <f t="shared" si="21"/>
        <v>30.528159821006831</v>
      </c>
      <c r="N333" s="110"/>
    </row>
    <row r="334" spans="1:14" ht="75">
      <c r="A334" s="93"/>
      <c r="B334" s="100"/>
      <c r="C334" s="100"/>
      <c r="D334" s="100"/>
      <c r="E334" s="100"/>
      <c r="F334" s="101"/>
      <c r="G334" s="36" t="s">
        <v>273</v>
      </c>
      <c r="H334" s="17"/>
      <c r="I334" s="67" t="s">
        <v>277</v>
      </c>
      <c r="J334" s="26"/>
      <c r="K334" s="24">
        <f>SUM(K335+K340+K351)</f>
        <v>5506516.1799999997</v>
      </c>
      <c r="L334" s="24">
        <f>SUM(L335+L340+L351)</f>
        <v>1681038.06</v>
      </c>
      <c r="M334" s="242">
        <f t="shared" si="21"/>
        <v>30.528159821006831</v>
      </c>
      <c r="N334" s="110"/>
    </row>
    <row r="335" spans="1:14" ht="45">
      <c r="A335" s="93"/>
      <c r="B335" s="100"/>
      <c r="C335" s="100"/>
      <c r="D335" s="100"/>
      <c r="E335" s="100"/>
      <c r="F335" s="101"/>
      <c r="G335" s="60" t="s">
        <v>274</v>
      </c>
      <c r="H335" s="17"/>
      <c r="I335" s="67" t="s">
        <v>278</v>
      </c>
      <c r="J335" s="26"/>
      <c r="K335" s="95">
        <f>SUM(K336+K338)</f>
        <v>2744343.18</v>
      </c>
      <c r="L335" s="95">
        <f>SUM(L336+L338)</f>
        <v>1465038.06</v>
      </c>
      <c r="M335" s="242">
        <f t="shared" si="21"/>
        <v>53.383923361946295</v>
      </c>
      <c r="N335" s="110"/>
    </row>
    <row r="336" spans="1:14" ht="45">
      <c r="A336" s="93"/>
      <c r="B336" s="100"/>
      <c r="C336" s="100"/>
      <c r="D336" s="100"/>
      <c r="E336" s="100"/>
      <c r="F336" s="101"/>
      <c r="G336" s="191" t="s">
        <v>329</v>
      </c>
      <c r="H336" s="17"/>
      <c r="I336" s="88" t="s">
        <v>279</v>
      </c>
      <c r="J336" s="26" t="s">
        <v>0</v>
      </c>
      <c r="K336" s="33">
        <f>SUM(K337:K337)</f>
        <v>2399343.1800000002</v>
      </c>
      <c r="L336" s="33">
        <f>SUM(L337:L337)</f>
        <v>1302038.06</v>
      </c>
      <c r="M336" s="243">
        <f t="shared" si="21"/>
        <v>54.266437200534185</v>
      </c>
      <c r="N336" s="110"/>
    </row>
    <row r="337" spans="1:14" ht="30">
      <c r="A337" s="93"/>
      <c r="B337" s="100"/>
      <c r="C337" s="100"/>
      <c r="D337" s="100"/>
      <c r="E337" s="100"/>
      <c r="F337" s="101"/>
      <c r="G337" s="31" t="s">
        <v>2</v>
      </c>
      <c r="H337" s="17"/>
      <c r="I337" s="91" t="s">
        <v>0</v>
      </c>
      <c r="J337" s="26">
        <v>200</v>
      </c>
      <c r="K337" s="33">
        <v>2399343.1800000002</v>
      </c>
      <c r="L337" s="33">
        <v>1302038.06</v>
      </c>
      <c r="M337" s="243">
        <f t="shared" si="21"/>
        <v>54.266437200534185</v>
      </c>
      <c r="N337" s="110"/>
    </row>
    <row r="338" spans="1:14" ht="45">
      <c r="A338" s="93"/>
      <c r="B338" s="100"/>
      <c r="C338" s="100"/>
      <c r="D338" s="100"/>
      <c r="E338" s="100"/>
      <c r="F338" s="101"/>
      <c r="G338" s="31" t="s">
        <v>333</v>
      </c>
      <c r="H338" s="17"/>
      <c r="I338" s="91" t="s">
        <v>334</v>
      </c>
      <c r="J338" s="26"/>
      <c r="K338" s="33">
        <f>SUM(K339:K339)</f>
        <v>345000</v>
      </c>
      <c r="L338" s="33">
        <f>SUM(L339:L339)</f>
        <v>163000</v>
      </c>
      <c r="M338" s="243">
        <f t="shared" si="21"/>
        <v>47.246376811594203</v>
      </c>
      <c r="N338" s="110"/>
    </row>
    <row r="339" spans="1:14" ht="30">
      <c r="A339" s="93"/>
      <c r="B339" s="100"/>
      <c r="C339" s="100"/>
      <c r="D339" s="100"/>
      <c r="E339" s="100"/>
      <c r="F339" s="101"/>
      <c r="G339" s="30" t="s">
        <v>2</v>
      </c>
      <c r="H339" s="17"/>
      <c r="I339" s="44" t="s">
        <v>0</v>
      </c>
      <c r="J339" s="26">
        <v>200</v>
      </c>
      <c r="K339" s="33">
        <v>345000</v>
      </c>
      <c r="L339" s="33">
        <v>163000</v>
      </c>
      <c r="M339" s="243">
        <f t="shared" si="21"/>
        <v>47.246376811594203</v>
      </c>
      <c r="N339" s="110"/>
    </row>
    <row r="340" spans="1:14" ht="45">
      <c r="A340" s="93"/>
      <c r="B340" s="100"/>
      <c r="C340" s="100"/>
      <c r="D340" s="100"/>
      <c r="E340" s="100"/>
      <c r="F340" s="101"/>
      <c r="G340" s="36" t="s">
        <v>275</v>
      </c>
      <c r="H340" s="17"/>
      <c r="I340" s="45" t="s">
        <v>280</v>
      </c>
      <c r="J340" s="23"/>
      <c r="K340" s="24">
        <f>SUM(K341+K344+K345+K347+K349)</f>
        <v>2133063</v>
      </c>
      <c r="L340" s="24">
        <f>SUM(L341+L344+L345+L347+L349)</f>
        <v>216000</v>
      </c>
      <c r="M340" s="242">
        <f t="shared" si="21"/>
        <v>10.126283189947976</v>
      </c>
      <c r="N340" s="110"/>
    </row>
    <row r="341" spans="1:14" ht="60">
      <c r="A341" s="93"/>
      <c r="B341" s="100"/>
      <c r="C341" s="100"/>
      <c r="D341" s="100"/>
      <c r="E341" s="100"/>
      <c r="F341" s="101"/>
      <c r="G341" s="30" t="s">
        <v>330</v>
      </c>
      <c r="H341" s="17"/>
      <c r="I341" s="44" t="s">
        <v>281</v>
      </c>
      <c r="J341" s="26"/>
      <c r="K341" s="33">
        <f>SUM(K342)</f>
        <v>300000</v>
      </c>
      <c r="L341" s="33">
        <f>SUM(L342)</f>
        <v>66000</v>
      </c>
      <c r="M341" s="243">
        <f t="shared" si="21"/>
        <v>22</v>
      </c>
      <c r="N341" s="110"/>
    </row>
    <row r="342" spans="1:14" ht="30">
      <c r="A342" s="93"/>
      <c r="B342" s="100"/>
      <c r="C342" s="100"/>
      <c r="D342" s="100"/>
      <c r="E342" s="100"/>
      <c r="F342" s="101"/>
      <c r="G342" s="30" t="s">
        <v>2</v>
      </c>
      <c r="H342" s="17"/>
      <c r="I342" s="44"/>
      <c r="J342" s="26">
        <v>200</v>
      </c>
      <c r="K342" s="33">
        <v>300000</v>
      </c>
      <c r="L342" s="33">
        <v>66000</v>
      </c>
      <c r="M342" s="243">
        <f t="shared" si="21"/>
        <v>22</v>
      </c>
      <c r="N342" s="110"/>
    </row>
    <row r="343" spans="1:14" ht="45">
      <c r="A343" s="93"/>
      <c r="B343" s="100"/>
      <c r="C343" s="100"/>
      <c r="D343" s="100"/>
      <c r="E343" s="100"/>
      <c r="F343" s="101"/>
      <c r="G343" s="30" t="s">
        <v>323</v>
      </c>
      <c r="H343" s="17"/>
      <c r="I343" s="44" t="s">
        <v>325</v>
      </c>
      <c r="J343" s="26"/>
      <c r="K343" s="33">
        <f>SUM(K344)</f>
        <v>112993</v>
      </c>
      <c r="L343" s="33">
        <f>SUM(L344)</f>
        <v>100000</v>
      </c>
      <c r="M343" s="243">
        <f t="shared" si="21"/>
        <v>88.501057587638172</v>
      </c>
      <c r="N343" s="110"/>
    </row>
    <row r="344" spans="1:14" ht="30">
      <c r="A344" s="93"/>
      <c r="B344" s="100"/>
      <c r="C344" s="100"/>
      <c r="D344" s="100"/>
      <c r="E344" s="100"/>
      <c r="F344" s="101"/>
      <c r="G344" s="30" t="s">
        <v>2</v>
      </c>
      <c r="H344" s="17"/>
      <c r="I344" s="44"/>
      <c r="J344" s="26">
        <v>200</v>
      </c>
      <c r="K344" s="33">
        <v>112993</v>
      </c>
      <c r="L344" s="33">
        <v>100000</v>
      </c>
      <c r="M344" s="243">
        <f t="shared" si="21"/>
        <v>88.501057587638172</v>
      </c>
      <c r="N344" s="110"/>
    </row>
    <row r="345" spans="1:14" ht="30">
      <c r="A345" s="93"/>
      <c r="B345" s="100"/>
      <c r="C345" s="100"/>
      <c r="D345" s="100"/>
      <c r="E345" s="100"/>
      <c r="F345" s="101"/>
      <c r="G345" s="30" t="s">
        <v>324</v>
      </c>
      <c r="H345" s="17"/>
      <c r="I345" s="44" t="s">
        <v>326</v>
      </c>
      <c r="J345" s="26"/>
      <c r="K345" s="33">
        <f>SUM(K346)</f>
        <v>50000</v>
      </c>
      <c r="L345" s="33">
        <f>SUM(L346)</f>
        <v>50000</v>
      </c>
      <c r="M345" s="243">
        <f t="shared" si="21"/>
        <v>100</v>
      </c>
      <c r="N345" s="110"/>
    </row>
    <row r="346" spans="1:14" ht="30">
      <c r="A346" s="93"/>
      <c r="B346" s="100"/>
      <c r="C346" s="100"/>
      <c r="D346" s="100"/>
      <c r="E346" s="100"/>
      <c r="F346" s="101"/>
      <c r="G346" s="30" t="s">
        <v>2</v>
      </c>
      <c r="H346" s="17"/>
      <c r="I346" s="44"/>
      <c r="J346" s="26">
        <v>200</v>
      </c>
      <c r="K346" s="33">
        <v>50000</v>
      </c>
      <c r="L346" s="33">
        <v>50000</v>
      </c>
      <c r="M346" s="243">
        <f t="shared" si="21"/>
        <v>100</v>
      </c>
      <c r="N346" s="110"/>
    </row>
    <row r="347" spans="1:14" ht="61.5" customHeight="1">
      <c r="A347" s="93"/>
      <c r="B347" s="255"/>
      <c r="C347" s="255"/>
      <c r="D347" s="255"/>
      <c r="E347" s="255"/>
      <c r="F347" s="256"/>
      <c r="G347" s="30" t="s">
        <v>483</v>
      </c>
      <c r="H347" s="262"/>
      <c r="I347" s="44" t="s">
        <v>485</v>
      </c>
      <c r="J347" s="26"/>
      <c r="K347" s="33">
        <f>SUM(K348)</f>
        <v>167007</v>
      </c>
      <c r="L347" s="33">
        <f>SUM(L348)</f>
        <v>0</v>
      </c>
      <c r="M347" s="243">
        <f t="shared" si="21"/>
        <v>0</v>
      </c>
      <c r="N347" s="110"/>
    </row>
    <row r="348" spans="1:14" ht="30">
      <c r="A348" s="93"/>
      <c r="B348" s="255"/>
      <c r="C348" s="255"/>
      <c r="D348" s="255"/>
      <c r="E348" s="255"/>
      <c r="F348" s="256"/>
      <c r="G348" s="30" t="s">
        <v>2</v>
      </c>
      <c r="H348" s="262"/>
      <c r="I348" s="44"/>
      <c r="J348" s="26">
        <v>200</v>
      </c>
      <c r="K348" s="33">
        <v>167007</v>
      </c>
      <c r="L348" s="33">
        <v>0</v>
      </c>
      <c r="M348" s="243">
        <f t="shared" si="21"/>
        <v>0</v>
      </c>
      <c r="N348" s="110"/>
    </row>
    <row r="349" spans="1:14" ht="59.25" customHeight="1">
      <c r="A349" s="93"/>
      <c r="B349" s="255"/>
      <c r="C349" s="255"/>
      <c r="D349" s="255"/>
      <c r="E349" s="255"/>
      <c r="F349" s="256"/>
      <c r="G349" s="30" t="s">
        <v>484</v>
      </c>
      <c r="H349" s="262"/>
      <c r="I349" s="44" t="s">
        <v>486</v>
      </c>
      <c r="J349" s="26"/>
      <c r="K349" s="33">
        <f>SUM(K350)</f>
        <v>1503063</v>
      </c>
      <c r="L349" s="33">
        <f>SUM(L350)</f>
        <v>0</v>
      </c>
      <c r="M349" s="243">
        <f t="shared" si="21"/>
        <v>0</v>
      </c>
      <c r="N349" s="110"/>
    </row>
    <row r="350" spans="1:14" ht="30">
      <c r="A350" s="93"/>
      <c r="B350" s="255"/>
      <c r="C350" s="255"/>
      <c r="D350" s="255"/>
      <c r="E350" s="255"/>
      <c r="F350" s="256"/>
      <c r="G350" s="30" t="s">
        <v>2</v>
      </c>
      <c r="H350" s="262"/>
      <c r="I350" s="44"/>
      <c r="J350" s="26">
        <v>200</v>
      </c>
      <c r="K350" s="33">
        <v>1503063</v>
      </c>
      <c r="L350" s="33">
        <v>0</v>
      </c>
      <c r="M350" s="243">
        <f t="shared" si="21"/>
        <v>0</v>
      </c>
      <c r="N350" s="110"/>
    </row>
    <row r="351" spans="1:14" ht="45">
      <c r="A351" s="93"/>
      <c r="B351" s="100"/>
      <c r="C351" s="100"/>
      <c r="D351" s="100"/>
      <c r="E351" s="100"/>
      <c r="F351" s="101"/>
      <c r="G351" s="36" t="s">
        <v>342</v>
      </c>
      <c r="H351" s="31"/>
      <c r="I351" s="183" t="s">
        <v>344</v>
      </c>
      <c r="J351" s="23"/>
      <c r="K351" s="24">
        <f t="shared" ref="K351:L352" si="24">SUM(K352)</f>
        <v>629110</v>
      </c>
      <c r="L351" s="24">
        <f t="shared" si="24"/>
        <v>0</v>
      </c>
      <c r="M351" s="242">
        <f t="shared" si="21"/>
        <v>0</v>
      </c>
      <c r="N351" s="110"/>
    </row>
    <row r="352" spans="1:14" ht="33" customHeight="1">
      <c r="A352" s="93"/>
      <c r="B352" s="100"/>
      <c r="C352" s="100"/>
      <c r="D352" s="100"/>
      <c r="E352" s="100"/>
      <c r="F352" s="101"/>
      <c r="G352" s="30" t="s">
        <v>343</v>
      </c>
      <c r="H352" s="31"/>
      <c r="I352" s="75" t="s">
        <v>345</v>
      </c>
      <c r="J352" s="26"/>
      <c r="K352" s="33">
        <f t="shared" si="24"/>
        <v>629110</v>
      </c>
      <c r="L352" s="33">
        <f t="shared" si="24"/>
        <v>0</v>
      </c>
      <c r="M352" s="243">
        <f t="shared" si="21"/>
        <v>0</v>
      </c>
      <c r="N352" s="110"/>
    </row>
    <row r="353" spans="1:14" ht="30">
      <c r="A353" s="93"/>
      <c r="B353" s="100"/>
      <c r="C353" s="100"/>
      <c r="D353" s="100"/>
      <c r="E353" s="100"/>
      <c r="F353" s="101"/>
      <c r="G353" s="30" t="s">
        <v>2</v>
      </c>
      <c r="H353" s="31"/>
      <c r="I353" s="75"/>
      <c r="J353" s="26">
        <v>200</v>
      </c>
      <c r="K353" s="33">
        <v>629110</v>
      </c>
      <c r="L353" s="33">
        <v>0</v>
      </c>
      <c r="M353" s="243">
        <f t="shared" si="21"/>
        <v>0</v>
      </c>
      <c r="N353" s="110"/>
    </row>
    <row r="354" spans="1:14" ht="15">
      <c r="A354" s="93"/>
      <c r="B354" s="100"/>
      <c r="C354" s="100"/>
      <c r="D354" s="100"/>
      <c r="E354" s="100"/>
      <c r="F354" s="101"/>
      <c r="G354" s="17" t="s">
        <v>8</v>
      </c>
      <c r="H354" s="31"/>
      <c r="I354" s="76" t="s">
        <v>112</v>
      </c>
      <c r="J354" s="19" t="s">
        <v>0</v>
      </c>
      <c r="K354" s="16">
        <f>SUM(K355+K359)</f>
        <v>7167825</v>
      </c>
      <c r="L354" s="16">
        <f>SUM(L355+L359)</f>
        <v>5176951.29</v>
      </c>
      <c r="M354" s="241">
        <f t="shared" si="21"/>
        <v>72.22485607558778</v>
      </c>
      <c r="N354" s="110"/>
    </row>
    <row r="355" spans="1:14" ht="15">
      <c r="A355" s="93"/>
      <c r="B355" s="100"/>
      <c r="C355" s="100"/>
      <c r="D355" s="100"/>
      <c r="E355" s="100"/>
      <c r="F355" s="101"/>
      <c r="G355" s="54" t="s">
        <v>7</v>
      </c>
      <c r="H355" s="17"/>
      <c r="I355" s="79" t="s">
        <v>116</v>
      </c>
      <c r="J355" s="23"/>
      <c r="K355" s="33">
        <f>SUM(K356:K358)</f>
        <v>7155840</v>
      </c>
      <c r="L355" s="33">
        <f>SUM(L356:L357)</f>
        <v>5164966.38</v>
      </c>
      <c r="M355" s="243">
        <f t="shared" si="21"/>
        <v>72.178337972900465</v>
      </c>
      <c r="N355" s="110"/>
    </row>
    <row r="356" spans="1:14" ht="90">
      <c r="A356" s="93"/>
      <c r="B356" s="100"/>
      <c r="C356" s="100"/>
      <c r="D356" s="100"/>
      <c r="E356" s="100"/>
      <c r="F356" s="101"/>
      <c r="G356" s="30" t="s">
        <v>3</v>
      </c>
      <c r="H356" s="55"/>
      <c r="I356" s="39" t="s">
        <v>0</v>
      </c>
      <c r="J356" s="26">
        <v>100</v>
      </c>
      <c r="K356" s="33">
        <v>6789160</v>
      </c>
      <c r="L356" s="33">
        <v>4949780.04</v>
      </c>
      <c r="M356" s="243">
        <f t="shared" si="21"/>
        <v>72.907105444561623</v>
      </c>
      <c r="N356" s="110"/>
    </row>
    <row r="357" spans="1:14" ht="30">
      <c r="A357" s="93"/>
      <c r="B357" s="100"/>
      <c r="C357" s="100"/>
      <c r="D357" s="100"/>
      <c r="E357" s="100"/>
      <c r="F357" s="101"/>
      <c r="G357" s="30" t="s">
        <v>2</v>
      </c>
      <c r="H357" s="30"/>
      <c r="I357" s="39" t="s">
        <v>0</v>
      </c>
      <c r="J357" s="26">
        <v>200</v>
      </c>
      <c r="K357" s="33">
        <v>366180</v>
      </c>
      <c r="L357" s="33">
        <v>215186.34</v>
      </c>
      <c r="M357" s="243">
        <f t="shared" si="21"/>
        <v>58.76518105849582</v>
      </c>
      <c r="N357" s="110"/>
    </row>
    <row r="358" spans="1:14" ht="15">
      <c r="A358" s="93"/>
      <c r="B358" s="255"/>
      <c r="C358" s="255"/>
      <c r="D358" s="255"/>
      <c r="E358" s="255"/>
      <c r="F358" s="256"/>
      <c r="G358" s="30" t="s">
        <v>1</v>
      </c>
      <c r="H358" s="30"/>
      <c r="I358" s="39" t="s">
        <v>0</v>
      </c>
      <c r="J358" s="26">
        <v>800</v>
      </c>
      <c r="K358" s="33">
        <v>500</v>
      </c>
      <c r="L358" s="33">
        <v>0</v>
      </c>
      <c r="M358" s="243">
        <f t="shared" si="21"/>
        <v>0</v>
      </c>
      <c r="N358" s="110"/>
    </row>
    <row r="359" spans="1:14" ht="45">
      <c r="A359" s="93"/>
      <c r="B359" s="264"/>
      <c r="C359" s="264"/>
      <c r="D359" s="264"/>
      <c r="E359" s="264"/>
      <c r="F359" s="265"/>
      <c r="G359" s="30" t="s">
        <v>475</v>
      </c>
      <c r="H359" s="31"/>
      <c r="I359" s="44" t="s">
        <v>476</v>
      </c>
      <c r="J359" s="47"/>
      <c r="K359" s="33">
        <f>SUM(K360)</f>
        <v>11985</v>
      </c>
      <c r="L359" s="33">
        <f>SUM(L360)</f>
        <v>11984.91</v>
      </c>
      <c r="M359" s="243">
        <f t="shared" ref="M359:M360" si="25">L359/K359%</f>
        <v>99.999249061326665</v>
      </c>
      <c r="N359" s="110"/>
    </row>
    <row r="360" spans="1:14" ht="90">
      <c r="A360" s="93"/>
      <c r="B360" s="264"/>
      <c r="C360" s="264"/>
      <c r="D360" s="264"/>
      <c r="E360" s="264"/>
      <c r="F360" s="265"/>
      <c r="G360" s="31" t="s">
        <v>3</v>
      </c>
      <c r="H360" s="31"/>
      <c r="I360" s="56"/>
      <c r="J360" s="26">
        <v>100</v>
      </c>
      <c r="K360" s="33">
        <v>11985</v>
      </c>
      <c r="L360" s="33">
        <v>11984.91</v>
      </c>
      <c r="M360" s="243">
        <f t="shared" si="25"/>
        <v>99.999249061326665</v>
      </c>
      <c r="N360" s="110"/>
    </row>
    <row r="361" spans="1:14" ht="57">
      <c r="A361" s="93"/>
      <c r="B361" s="100"/>
      <c r="C361" s="100"/>
      <c r="D361" s="100"/>
      <c r="E361" s="100"/>
      <c r="F361" s="101"/>
      <c r="G361" s="17" t="s">
        <v>124</v>
      </c>
      <c r="H361" s="17">
        <v>869</v>
      </c>
      <c r="I361" s="39"/>
      <c r="J361" s="26"/>
      <c r="K361" s="16">
        <f>SUM(K362+K394)</f>
        <v>144868621</v>
      </c>
      <c r="L361" s="16">
        <f>SUM(L362+L394)</f>
        <v>102829888.64</v>
      </c>
      <c r="M361" s="241">
        <f t="shared" si="21"/>
        <v>70.981478204310378</v>
      </c>
      <c r="N361" s="110"/>
    </row>
    <row r="362" spans="1:14" ht="57">
      <c r="A362" s="93"/>
      <c r="B362" s="100"/>
      <c r="C362" s="100"/>
      <c r="D362" s="100"/>
      <c r="E362" s="100"/>
      <c r="F362" s="101"/>
      <c r="G362" s="17" t="s">
        <v>39</v>
      </c>
      <c r="H362" s="17"/>
      <c r="I362" s="151" t="s">
        <v>69</v>
      </c>
      <c r="J362" s="19" t="s">
        <v>0</v>
      </c>
      <c r="K362" s="16">
        <f>SUM(K363+K390)</f>
        <v>144817576</v>
      </c>
      <c r="L362" s="16">
        <f>SUM(L363+L390)</f>
        <v>102778843.64</v>
      </c>
      <c r="M362" s="241">
        <f t="shared" si="21"/>
        <v>70.971249815699167</v>
      </c>
      <c r="N362" s="110"/>
    </row>
    <row r="363" spans="1:14" ht="60">
      <c r="A363" s="93"/>
      <c r="B363" s="279" t="s">
        <v>20</v>
      </c>
      <c r="C363" s="279"/>
      <c r="D363" s="279"/>
      <c r="E363" s="279"/>
      <c r="F363" s="280"/>
      <c r="G363" s="145" t="s">
        <v>432</v>
      </c>
      <c r="H363" s="17"/>
      <c r="I363" s="59" t="s">
        <v>70</v>
      </c>
      <c r="J363" s="23" t="s">
        <v>0</v>
      </c>
      <c r="K363" s="24">
        <f>SUM(K364+K372+K377+K385)</f>
        <v>144107576</v>
      </c>
      <c r="L363" s="24">
        <f>SUM(L364+L372+L377+L385)</f>
        <v>102286404.8</v>
      </c>
      <c r="M363" s="242">
        <f t="shared" si="21"/>
        <v>70.979200149754789</v>
      </c>
      <c r="N363" s="152"/>
    </row>
    <row r="364" spans="1:14" ht="75">
      <c r="A364" s="93"/>
      <c r="B364" s="281" t="s">
        <v>19</v>
      </c>
      <c r="C364" s="281"/>
      <c r="D364" s="281"/>
      <c r="E364" s="281"/>
      <c r="F364" s="282"/>
      <c r="G364" s="153" t="s">
        <v>72</v>
      </c>
      <c r="H364" s="154"/>
      <c r="I364" s="59" t="s">
        <v>71</v>
      </c>
      <c r="J364" s="49"/>
      <c r="K364" s="95">
        <f>SUM(K365+K368)</f>
        <v>6453242</v>
      </c>
      <c r="L364" s="95">
        <f>SUM(L365+L368)</f>
        <v>4100312.6399999997</v>
      </c>
      <c r="M364" s="242">
        <f t="shared" si="21"/>
        <v>63.538801737173344</v>
      </c>
      <c r="N364" s="155"/>
    </row>
    <row r="365" spans="1:14" ht="30">
      <c r="A365" s="93"/>
      <c r="B365" s="97"/>
      <c r="C365" s="97"/>
      <c r="D365" s="97"/>
      <c r="E365" s="97"/>
      <c r="F365" s="98"/>
      <c r="G365" s="156" t="s">
        <v>146</v>
      </c>
      <c r="H365" s="154"/>
      <c r="I365" s="99" t="s">
        <v>147</v>
      </c>
      <c r="J365" s="49"/>
      <c r="K365" s="33">
        <f>SUM(K366:K367)</f>
        <v>442000</v>
      </c>
      <c r="L365" s="33">
        <f>SUM(L366:L367)</f>
        <v>252844.79999999999</v>
      </c>
      <c r="M365" s="243">
        <f t="shared" si="21"/>
        <v>57.20470588235294</v>
      </c>
      <c r="N365" s="155"/>
    </row>
    <row r="366" spans="1:14" ht="30">
      <c r="A366" s="93"/>
      <c r="B366" s="97"/>
      <c r="C366" s="97"/>
      <c r="D366" s="97"/>
      <c r="E366" s="97"/>
      <c r="F366" s="98"/>
      <c r="G366" s="30" t="s">
        <v>2</v>
      </c>
      <c r="H366" s="89"/>
      <c r="I366" s="44"/>
      <c r="J366" s="26">
        <v>200</v>
      </c>
      <c r="K366" s="80">
        <v>5746</v>
      </c>
      <c r="L366" s="80">
        <v>3244.8</v>
      </c>
      <c r="M366" s="243">
        <f t="shared" si="21"/>
        <v>56.470588235294123</v>
      </c>
      <c r="N366" s="110"/>
    </row>
    <row r="367" spans="1:14" ht="30">
      <c r="A367" s="93"/>
      <c r="B367" s="97"/>
      <c r="C367" s="97"/>
      <c r="D367" s="97"/>
      <c r="E367" s="97"/>
      <c r="F367" s="98"/>
      <c r="G367" s="30" t="s">
        <v>5</v>
      </c>
      <c r="H367" s="30"/>
      <c r="I367" s="22"/>
      <c r="J367" s="26">
        <v>300</v>
      </c>
      <c r="K367" s="80">
        <v>436254</v>
      </c>
      <c r="L367" s="80">
        <v>249600</v>
      </c>
      <c r="M367" s="243">
        <f t="shared" si="21"/>
        <v>57.214375111746826</v>
      </c>
      <c r="N367" s="110"/>
    </row>
    <row r="368" spans="1:14" ht="45">
      <c r="A368" s="93"/>
      <c r="B368" s="100"/>
      <c r="C368" s="100"/>
      <c r="D368" s="100"/>
      <c r="E368" s="100"/>
      <c r="F368" s="101"/>
      <c r="G368" s="54" t="s">
        <v>73</v>
      </c>
      <c r="H368" s="160"/>
      <c r="I368" s="69" t="s">
        <v>157</v>
      </c>
      <c r="J368" s="26" t="s">
        <v>0</v>
      </c>
      <c r="K368" s="33">
        <f>SUM(K369:K371)</f>
        <v>6011242</v>
      </c>
      <c r="L368" s="33">
        <f>SUM(L369:L371)</f>
        <v>3847467.84</v>
      </c>
      <c r="M368" s="243">
        <f t="shared" si="21"/>
        <v>64.004540825340257</v>
      </c>
      <c r="N368" s="110"/>
    </row>
    <row r="369" spans="1:14" ht="90">
      <c r="A369" s="93"/>
      <c r="B369" s="277">
        <v>500</v>
      </c>
      <c r="C369" s="277"/>
      <c r="D369" s="277"/>
      <c r="E369" s="277"/>
      <c r="F369" s="278"/>
      <c r="G369" s="31" t="s">
        <v>3</v>
      </c>
      <c r="H369" s="30"/>
      <c r="I369" s="91" t="s">
        <v>0</v>
      </c>
      <c r="J369" s="26">
        <v>100</v>
      </c>
      <c r="K369" s="33">
        <v>5196125</v>
      </c>
      <c r="L369" s="33">
        <v>3500299.29</v>
      </c>
      <c r="M369" s="243">
        <f t="shared" si="21"/>
        <v>67.363646755996058</v>
      </c>
      <c r="N369" s="110"/>
    </row>
    <row r="370" spans="1:14" ht="30">
      <c r="A370" s="93"/>
      <c r="B370" s="100"/>
      <c r="C370" s="100"/>
      <c r="D370" s="100"/>
      <c r="E370" s="100"/>
      <c r="F370" s="101"/>
      <c r="G370" s="30" t="s">
        <v>2</v>
      </c>
      <c r="H370" s="159"/>
      <c r="I370" s="44"/>
      <c r="J370" s="26">
        <v>200</v>
      </c>
      <c r="K370" s="33">
        <v>812117</v>
      </c>
      <c r="L370" s="33">
        <v>347168.27</v>
      </c>
      <c r="M370" s="243">
        <f t="shared" si="21"/>
        <v>42.7485534719751</v>
      </c>
      <c r="N370" s="110"/>
    </row>
    <row r="371" spans="1:14" ht="15">
      <c r="A371" s="93"/>
      <c r="B371" s="273" t="s">
        <v>18</v>
      </c>
      <c r="C371" s="273"/>
      <c r="D371" s="273"/>
      <c r="E371" s="273"/>
      <c r="F371" s="274"/>
      <c r="G371" s="30" t="s">
        <v>1</v>
      </c>
      <c r="H371" s="114"/>
      <c r="I371" s="44" t="s">
        <v>0</v>
      </c>
      <c r="J371" s="26">
        <v>800</v>
      </c>
      <c r="K371" s="33">
        <v>3000</v>
      </c>
      <c r="L371" s="33">
        <v>0.28000000000000003</v>
      </c>
      <c r="M371" s="243">
        <f t="shared" si="21"/>
        <v>9.3333333333333341E-3</v>
      </c>
      <c r="N371" s="110"/>
    </row>
    <row r="372" spans="1:14" ht="60">
      <c r="A372" s="93"/>
      <c r="B372" s="100"/>
      <c r="C372" s="100"/>
      <c r="D372" s="100"/>
      <c r="E372" s="100"/>
      <c r="F372" s="101"/>
      <c r="G372" s="36" t="s">
        <v>74</v>
      </c>
      <c r="H372" s="30"/>
      <c r="I372" s="62" t="s">
        <v>75</v>
      </c>
      <c r="J372" s="23"/>
      <c r="K372" s="24">
        <f>SUM(K373+K375)</f>
        <v>108938981</v>
      </c>
      <c r="L372" s="24">
        <f>SUM(L373+L375)</f>
        <v>80058000</v>
      </c>
      <c r="M372" s="242">
        <f t="shared" si="21"/>
        <v>73.48884601738655</v>
      </c>
      <c r="N372" s="110"/>
    </row>
    <row r="373" spans="1:14" ht="30">
      <c r="A373" s="93"/>
      <c r="B373" s="264"/>
      <c r="C373" s="264"/>
      <c r="D373" s="264"/>
      <c r="E373" s="264"/>
      <c r="F373" s="265"/>
      <c r="G373" s="30" t="s">
        <v>523</v>
      </c>
      <c r="H373" s="30"/>
      <c r="I373" s="271" t="s">
        <v>524</v>
      </c>
      <c r="J373" s="23"/>
      <c r="K373" s="33">
        <f>SUM(K374:K374)</f>
        <v>500000</v>
      </c>
      <c r="L373" s="33">
        <f>SUM(L374:L374)</f>
        <v>500000</v>
      </c>
      <c r="M373" s="243">
        <f t="shared" si="21"/>
        <v>100</v>
      </c>
      <c r="N373" s="110"/>
    </row>
    <row r="374" spans="1:14" ht="45">
      <c r="A374" s="93"/>
      <c r="B374" s="264"/>
      <c r="C374" s="264"/>
      <c r="D374" s="264"/>
      <c r="E374" s="264"/>
      <c r="F374" s="265"/>
      <c r="G374" s="30" t="s">
        <v>4</v>
      </c>
      <c r="H374" s="30"/>
      <c r="I374" s="272"/>
      <c r="J374" s="26">
        <v>600</v>
      </c>
      <c r="K374" s="33">
        <v>500000</v>
      </c>
      <c r="L374" s="33">
        <v>500000</v>
      </c>
      <c r="M374" s="243">
        <f t="shared" si="21"/>
        <v>100</v>
      </c>
      <c r="N374" s="110"/>
    </row>
    <row r="375" spans="1:14" ht="105">
      <c r="A375" s="93"/>
      <c r="B375" s="100"/>
      <c r="C375" s="100"/>
      <c r="D375" s="100"/>
      <c r="E375" s="100"/>
      <c r="F375" s="101"/>
      <c r="G375" s="27" t="s">
        <v>76</v>
      </c>
      <c r="H375" s="30"/>
      <c r="I375" s="71" t="s">
        <v>159</v>
      </c>
      <c r="J375" s="26"/>
      <c r="K375" s="33">
        <f>SUM(K376:K376)</f>
        <v>108438981</v>
      </c>
      <c r="L375" s="33">
        <f>SUM(L376:L376)</f>
        <v>79558000</v>
      </c>
      <c r="M375" s="243">
        <f t="shared" si="21"/>
        <v>73.366606054699091</v>
      </c>
      <c r="N375" s="110"/>
    </row>
    <row r="376" spans="1:14" ht="45">
      <c r="A376" s="93"/>
      <c r="B376" s="100"/>
      <c r="C376" s="100"/>
      <c r="D376" s="100"/>
      <c r="E376" s="100"/>
      <c r="F376" s="101"/>
      <c r="G376" s="30" t="s">
        <v>4</v>
      </c>
      <c r="H376" s="36"/>
      <c r="I376" s="82"/>
      <c r="J376" s="26">
        <v>600</v>
      </c>
      <c r="K376" s="33">
        <v>108438981</v>
      </c>
      <c r="L376" s="33">
        <v>79558000</v>
      </c>
      <c r="M376" s="243">
        <f t="shared" si="21"/>
        <v>73.366606054699091</v>
      </c>
      <c r="N376" s="110"/>
    </row>
    <row r="377" spans="1:14" ht="60">
      <c r="A377" s="93"/>
      <c r="B377" s="100"/>
      <c r="C377" s="100"/>
      <c r="D377" s="100"/>
      <c r="E377" s="100"/>
      <c r="F377" s="101"/>
      <c r="G377" s="60" t="s">
        <v>77</v>
      </c>
      <c r="H377" s="28"/>
      <c r="I377" s="62" t="s">
        <v>78</v>
      </c>
      <c r="J377" s="23"/>
      <c r="K377" s="24">
        <f>SUM(K378+K383+K381)</f>
        <v>17489743</v>
      </c>
      <c r="L377" s="24">
        <f>SUM(L378+L383+L381)</f>
        <v>10175570.99</v>
      </c>
      <c r="M377" s="242">
        <f t="shared" si="21"/>
        <v>58.180220201062994</v>
      </c>
      <c r="N377" s="110"/>
    </row>
    <row r="378" spans="1:14" ht="30">
      <c r="A378" s="93"/>
      <c r="B378" s="100"/>
      <c r="C378" s="100"/>
      <c r="D378" s="100"/>
      <c r="E378" s="100"/>
      <c r="F378" s="101"/>
      <c r="G378" s="54" t="s">
        <v>79</v>
      </c>
      <c r="H378" s="28"/>
      <c r="I378" s="64" t="s">
        <v>158</v>
      </c>
      <c r="J378" s="26" t="s">
        <v>0</v>
      </c>
      <c r="K378" s="33">
        <f>SUM(K379:K380)</f>
        <v>6902000</v>
      </c>
      <c r="L378" s="33">
        <f>SUM(L379:L380)</f>
        <v>3273733.2800000003</v>
      </c>
      <c r="M378" s="243">
        <f t="shared" si="21"/>
        <v>47.431661547377573</v>
      </c>
      <c r="N378" s="110"/>
    </row>
    <row r="379" spans="1:14" ht="30">
      <c r="A379" s="93"/>
      <c r="B379" s="100"/>
      <c r="C379" s="100"/>
      <c r="D379" s="100"/>
      <c r="E379" s="100"/>
      <c r="F379" s="101"/>
      <c r="G379" s="30" t="s">
        <v>2</v>
      </c>
      <c r="H379" s="28"/>
      <c r="I379" s="44"/>
      <c r="J379" s="26">
        <v>200</v>
      </c>
      <c r="K379" s="33">
        <v>78672</v>
      </c>
      <c r="L379" s="33">
        <v>35976.449999999997</v>
      </c>
      <c r="M379" s="243">
        <f>L379/K379%</f>
        <v>45.729675106772419</v>
      </c>
      <c r="N379" s="110"/>
    </row>
    <row r="380" spans="1:14" ht="30">
      <c r="A380" s="93"/>
      <c r="B380" s="100"/>
      <c r="C380" s="100"/>
      <c r="D380" s="100"/>
      <c r="E380" s="100"/>
      <c r="F380" s="101"/>
      <c r="G380" s="30" t="s">
        <v>5</v>
      </c>
      <c r="H380" s="28"/>
      <c r="I380" s="44" t="s">
        <v>0</v>
      </c>
      <c r="J380" s="26">
        <v>300</v>
      </c>
      <c r="K380" s="33">
        <v>6823328</v>
      </c>
      <c r="L380" s="33">
        <v>3237756.83</v>
      </c>
      <c r="M380" s="243">
        <f t="shared" si="21"/>
        <v>47.451285208625471</v>
      </c>
      <c r="N380" s="110"/>
    </row>
    <row r="381" spans="1:14" ht="75">
      <c r="A381" s="93"/>
      <c r="B381" s="100"/>
      <c r="C381" s="100"/>
      <c r="D381" s="100"/>
      <c r="E381" s="100"/>
      <c r="F381" s="101"/>
      <c r="G381" s="30" t="s">
        <v>185</v>
      </c>
      <c r="H381" s="28"/>
      <c r="I381" s="44" t="s">
        <v>186</v>
      </c>
      <c r="J381" s="26"/>
      <c r="K381" s="33">
        <f t="shared" ref="K381:L381" si="26">SUM(K382)</f>
        <v>135874</v>
      </c>
      <c r="L381" s="33">
        <f t="shared" si="26"/>
        <v>83362.179999999993</v>
      </c>
      <c r="M381" s="243">
        <f t="shared" si="21"/>
        <v>61.352561932378521</v>
      </c>
      <c r="N381" s="110"/>
    </row>
    <row r="382" spans="1:14" ht="30">
      <c r="A382" s="93"/>
      <c r="B382" s="100"/>
      <c r="C382" s="100"/>
      <c r="D382" s="100"/>
      <c r="E382" s="100"/>
      <c r="F382" s="101"/>
      <c r="G382" s="30" t="s">
        <v>2</v>
      </c>
      <c r="H382" s="30"/>
      <c r="I382" s="44"/>
      <c r="J382" s="26">
        <v>200</v>
      </c>
      <c r="K382" s="33">
        <v>135874</v>
      </c>
      <c r="L382" s="33">
        <v>83362.179999999993</v>
      </c>
      <c r="M382" s="243">
        <f t="shared" si="21"/>
        <v>61.352561932378521</v>
      </c>
      <c r="N382" s="110"/>
    </row>
    <row r="383" spans="1:14" ht="30">
      <c r="A383" s="93"/>
      <c r="B383" s="100"/>
      <c r="C383" s="100"/>
      <c r="D383" s="100"/>
      <c r="E383" s="100"/>
      <c r="F383" s="101"/>
      <c r="G383" s="30" t="s">
        <v>360</v>
      </c>
      <c r="H383" s="61"/>
      <c r="I383" s="44" t="s">
        <v>187</v>
      </c>
      <c r="J383" s="26"/>
      <c r="K383" s="33">
        <f>SUM(K384:K384)</f>
        <v>10451869</v>
      </c>
      <c r="L383" s="33">
        <f>SUM(L384:L384)</f>
        <v>6818475.5300000003</v>
      </c>
      <c r="M383" s="243">
        <f t="shared" si="21"/>
        <v>65.23690193591213</v>
      </c>
      <c r="N383" s="155"/>
    </row>
    <row r="384" spans="1:14" ht="30">
      <c r="A384" s="93"/>
      <c r="B384" s="273" t="s">
        <v>17</v>
      </c>
      <c r="C384" s="273"/>
      <c r="D384" s="273"/>
      <c r="E384" s="273"/>
      <c r="F384" s="274"/>
      <c r="G384" s="30" t="s">
        <v>5</v>
      </c>
      <c r="H384" s="114"/>
      <c r="I384" s="44" t="s">
        <v>0</v>
      </c>
      <c r="J384" s="26">
        <v>300</v>
      </c>
      <c r="K384" s="33">
        <v>10451869</v>
      </c>
      <c r="L384" s="33">
        <v>6818475.5300000003</v>
      </c>
      <c r="M384" s="243">
        <f t="shared" si="21"/>
        <v>65.23690193591213</v>
      </c>
      <c r="N384" s="155"/>
    </row>
    <row r="385" spans="1:14" ht="33" customHeight="1">
      <c r="A385" s="93"/>
      <c r="B385" s="284" t="s">
        <v>16</v>
      </c>
      <c r="C385" s="285"/>
      <c r="D385" s="285"/>
      <c r="E385" s="285"/>
      <c r="F385" s="285"/>
      <c r="G385" s="30" t="s">
        <v>382</v>
      </c>
      <c r="H385" s="89"/>
      <c r="I385" s="197" t="s">
        <v>383</v>
      </c>
      <c r="J385" s="26"/>
      <c r="K385" s="24">
        <f>SUM(K386+K388)</f>
        <v>11225610</v>
      </c>
      <c r="L385" s="24">
        <f>SUM(L386+L388)</f>
        <v>7952521.1699999999</v>
      </c>
      <c r="M385" s="245">
        <f t="shared" si="21"/>
        <v>70.842663962136569</v>
      </c>
      <c r="N385" s="155"/>
    </row>
    <row r="386" spans="1:14" ht="36" customHeight="1">
      <c r="A386" s="93"/>
      <c r="B386" s="278">
        <v>500</v>
      </c>
      <c r="C386" s="283"/>
      <c r="D386" s="283"/>
      <c r="E386" s="283"/>
      <c r="F386" s="283"/>
      <c r="G386" s="30" t="s">
        <v>382</v>
      </c>
      <c r="H386" s="30"/>
      <c r="I386" s="197" t="s">
        <v>406</v>
      </c>
      <c r="J386" s="26"/>
      <c r="K386" s="33">
        <f t="shared" ref="K386:L386" si="27">SUM(K387)</f>
        <v>8190354</v>
      </c>
      <c r="L386" s="33">
        <f t="shared" si="27"/>
        <v>6833499.3700000001</v>
      </c>
      <c r="M386" s="243">
        <f t="shared" si="21"/>
        <v>83.433504461467734</v>
      </c>
      <c r="N386" s="110"/>
    </row>
    <row r="387" spans="1:14" ht="45">
      <c r="A387" s="93"/>
      <c r="B387" s="101"/>
      <c r="C387" s="161"/>
      <c r="D387" s="161"/>
      <c r="E387" s="161"/>
      <c r="F387" s="161"/>
      <c r="G387" s="30" t="s">
        <v>4</v>
      </c>
      <c r="H387" s="30"/>
      <c r="I387" s="162"/>
      <c r="J387" s="26">
        <v>600</v>
      </c>
      <c r="K387" s="33">
        <v>8190354</v>
      </c>
      <c r="L387" s="33">
        <v>6833499.3700000001</v>
      </c>
      <c r="M387" s="243">
        <f t="shared" si="21"/>
        <v>83.433504461467734</v>
      </c>
      <c r="N387" s="110"/>
    </row>
    <row r="388" spans="1:14" ht="32.25" customHeight="1">
      <c r="A388" s="93"/>
      <c r="B388" s="265"/>
      <c r="C388" s="161"/>
      <c r="D388" s="161"/>
      <c r="E388" s="161"/>
      <c r="F388" s="161"/>
      <c r="G388" s="30" t="s">
        <v>382</v>
      </c>
      <c r="H388" s="30"/>
      <c r="I388" s="44" t="s">
        <v>525</v>
      </c>
      <c r="J388" s="26"/>
      <c r="K388" s="33">
        <f>SUM(K389:K389)</f>
        <v>3035256</v>
      </c>
      <c r="L388" s="33">
        <f>SUM(L389:L389)</f>
        <v>1119021.8</v>
      </c>
      <c r="M388" s="243">
        <f t="shared" si="21"/>
        <v>36.867460273532117</v>
      </c>
      <c r="N388" s="110"/>
    </row>
    <row r="389" spans="1:14" ht="45">
      <c r="A389" s="93"/>
      <c r="B389" s="265"/>
      <c r="C389" s="161"/>
      <c r="D389" s="161"/>
      <c r="E389" s="161"/>
      <c r="F389" s="161"/>
      <c r="G389" s="30" t="s">
        <v>4</v>
      </c>
      <c r="H389" s="30"/>
      <c r="I389" s="272"/>
      <c r="J389" s="26">
        <v>600</v>
      </c>
      <c r="K389" s="33">
        <v>3035256</v>
      </c>
      <c r="L389" s="33">
        <v>1119021.8</v>
      </c>
      <c r="M389" s="243">
        <f t="shared" si="21"/>
        <v>36.867460273532117</v>
      </c>
      <c r="N389" s="110"/>
    </row>
    <row r="390" spans="1:14" ht="63.75" customHeight="1">
      <c r="A390" s="93"/>
      <c r="B390" s="100"/>
      <c r="C390" s="100"/>
      <c r="D390" s="100"/>
      <c r="E390" s="100"/>
      <c r="F390" s="101"/>
      <c r="G390" s="36" t="s">
        <v>283</v>
      </c>
      <c r="H390" s="30"/>
      <c r="I390" s="140" t="s">
        <v>83</v>
      </c>
      <c r="J390" s="23"/>
      <c r="K390" s="24">
        <f t="shared" ref="K390:L392" si="28">SUM(K391)</f>
        <v>710000</v>
      </c>
      <c r="L390" s="24">
        <f t="shared" si="28"/>
        <v>492438.84</v>
      </c>
      <c r="M390" s="242">
        <f t="shared" si="21"/>
        <v>69.357583098591547</v>
      </c>
      <c r="N390" s="110"/>
    </row>
    <row r="391" spans="1:14" ht="75">
      <c r="A391" s="93"/>
      <c r="B391" s="100"/>
      <c r="C391" s="100"/>
      <c r="D391" s="100"/>
      <c r="E391" s="100"/>
      <c r="F391" s="101"/>
      <c r="G391" s="36" t="s">
        <v>284</v>
      </c>
      <c r="H391" s="30"/>
      <c r="I391" s="140" t="s">
        <v>286</v>
      </c>
      <c r="J391" s="23"/>
      <c r="K391" s="24">
        <f t="shared" si="28"/>
        <v>710000</v>
      </c>
      <c r="L391" s="24">
        <f t="shared" si="28"/>
        <v>492438.84</v>
      </c>
      <c r="M391" s="242">
        <f t="shared" si="21"/>
        <v>69.357583098591547</v>
      </c>
      <c r="N391" s="110"/>
    </row>
    <row r="392" spans="1:14" ht="90">
      <c r="A392" s="93"/>
      <c r="B392" s="100"/>
      <c r="C392" s="100"/>
      <c r="D392" s="100"/>
      <c r="E392" s="100"/>
      <c r="F392" s="101"/>
      <c r="G392" s="30" t="s">
        <v>285</v>
      </c>
      <c r="H392" s="30"/>
      <c r="I392" s="82" t="s">
        <v>287</v>
      </c>
      <c r="J392" s="26"/>
      <c r="K392" s="33">
        <f t="shared" si="28"/>
        <v>710000</v>
      </c>
      <c r="L392" s="33">
        <f t="shared" si="28"/>
        <v>492438.84</v>
      </c>
      <c r="M392" s="243">
        <f t="shared" si="21"/>
        <v>69.357583098591547</v>
      </c>
      <c r="N392" s="110"/>
    </row>
    <row r="393" spans="1:14" ht="45">
      <c r="A393" s="93"/>
      <c r="B393" s="100"/>
      <c r="C393" s="100"/>
      <c r="D393" s="100"/>
      <c r="E393" s="100"/>
      <c r="F393" s="101"/>
      <c r="G393" s="30" t="s">
        <v>4</v>
      </c>
      <c r="H393" s="30"/>
      <c r="I393" s="162"/>
      <c r="J393" s="26">
        <v>600</v>
      </c>
      <c r="K393" s="33">
        <v>710000</v>
      </c>
      <c r="L393" s="33">
        <v>492438.84</v>
      </c>
      <c r="M393" s="243">
        <f t="shared" si="21"/>
        <v>69.357583098591547</v>
      </c>
      <c r="N393" s="110"/>
    </row>
    <row r="394" spans="1:14" ht="15">
      <c r="A394" s="93"/>
      <c r="B394" s="257"/>
      <c r="C394" s="257"/>
      <c r="D394" s="257"/>
      <c r="E394" s="257"/>
      <c r="F394" s="258"/>
      <c r="G394" s="17" t="s">
        <v>8</v>
      </c>
      <c r="H394" s="31"/>
      <c r="I394" s="76" t="s">
        <v>112</v>
      </c>
      <c r="J394" s="19" t="s">
        <v>0</v>
      </c>
      <c r="K394" s="16">
        <f>SUM(K395+K397)</f>
        <v>51045</v>
      </c>
      <c r="L394" s="16">
        <f>SUM(L395+L397)</f>
        <v>51045</v>
      </c>
      <c r="M394" s="241">
        <f t="shared" ref="M394:M398" si="29">L394/K394%</f>
        <v>100</v>
      </c>
      <c r="N394" s="110"/>
    </row>
    <row r="395" spans="1:14" ht="45">
      <c r="A395" s="93"/>
      <c r="B395" s="257"/>
      <c r="C395" s="257"/>
      <c r="D395" s="257"/>
      <c r="E395" s="257"/>
      <c r="F395" s="258"/>
      <c r="G395" s="30" t="s">
        <v>475</v>
      </c>
      <c r="H395" s="31"/>
      <c r="I395" s="44" t="s">
        <v>476</v>
      </c>
      <c r="J395" s="47"/>
      <c r="K395" s="33">
        <f>SUM(K396)</f>
        <v>11985</v>
      </c>
      <c r="L395" s="33">
        <f>SUM(L396)</f>
        <v>11985</v>
      </c>
      <c r="M395" s="243">
        <f t="shared" si="29"/>
        <v>100</v>
      </c>
      <c r="N395" s="110"/>
    </row>
    <row r="396" spans="1:14" ht="90">
      <c r="A396" s="93"/>
      <c r="B396" s="257"/>
      <c r="C396" s="257"/>
      <c r="D396" s="257"/>
      <c r="E396" s="257"/>
      <c r="F396" s="258"/>
      <c r="G396" s="31" t="s">
        <v>3</v>
      </c>
      <c r="H396" s="31"/>
      <c r="I396" s="56"/>
      <c r="J396" s="26">
        <v>100</v>
      </c>
      <c r="K396" s="33">
        <v>11985</v>
      </c>
      <c r="L396" s="33">
        <v>11985</v>
      </c>
      <c r="M396" s="243">
        <f t="shared" si="29"/>
        <v>100</v>
      </c>
      <c r="N396" s="110"/>
    </row>
    <row r="397" spans="1:14" ht="45">
      <c r="A397" s="93"/>
      <c r="B397" s="264"/>
      <c r="C397" s="264"/>
      <c r="D397" s="264"/>
      <c r="E397" s="264"/>
      <c r="F397" s="265"/>
      <c r="G397" s="30" t="s">
        <v>477</v>
      </c>
      <c r="H397" s="31"/>
      <c r="I397" s="64" t="s">
        <v>478</v>
      </c>
      <c r="J397" s="26"/>
      <c r="K397" s="33">
        <f>SUM(K398)</f>
        <v>39060</v>
      </c>
      <c r="L397" s="33">
        <f>SUM(L398)</f>
        <v>39060</v>
      </c>
      <c r="M397" s="243">
        <f t="shared" si="29"/>
        <v>100</v>
      </c>
      <c r="N397" s="110"/>
    </row>
    <row r="398" spans="1:14" ht="90">
      <c r="A398" s="93"/>
      <c r="B398" s="264"/>
      <c r="C398" s="264"/>
      <c r="D398" s="264"/>
      <c r="E398" s="264"/>
      <c r="F398" s="265"/>
      <c r="G398" s="30" t="s">
        <v>3</v>
      </c>
      <c r="H398" s="55"/>
      <c r="I398" s="39" t="s">
        <v>0</v>
      </c>
      <c r="J398" s="26">
        <v>100</v>
      </c>
      <c r="K398" s="33">
        <v>39060</v>
      </c>
      <c r="L398" s="33">
        <v>39060</v>
      </c>
      <c r="M398" s="243">
        <f t="shared" si="29"/>
        <v>100</v>
      </c>
      <c r="N398" s="110"/>
    </row>
    <row r="399" spans="1:14" ht="57">
      <c r="A399" s="93"/>
      <c r="B399" s="100"/>
      <c r="C399" s="100"/>
      <c r="D399" s="100"/>
      <c r="E399" s="100"/>
      <c r="F399" s="101"/>
      <c r="G399" s="86" t="s">
        <v>125</v>
      </c>
      <c r="H399" s="17">
        <v>876</v>
      </c>
      <c r="I399" s="39"/>
      <c r="J399" s="26"/>
      <c r="K399" s="184">
        <f>SUM(K439+K521+K485+K491+K421+K400+K411+K416)</f>
        <v>184722955.06999999</v>
      </c>
      <c r="L399" s="184">
        <f>SUM(L439+L521+L485+L491+L421+L400+L411+L416)</f>
        <v>159024911.89999998</v>
      </c>
      <c r="M399" s="241">
        <f t="shared" si="21"/>
        <v>86.088332573360006</v>
      </c>
      <c r="N399" s="110"/>
    </row>
    <row r="400" spans="1:14" ht="42.75">
      <c r="A400" s="93"/>
      <c r="B400" s="225"/>
      <c r="C400" s="225"/>
      <c r="D400" s="225"/>
      <c r="E400" s="225"/>
      <c r="F400" s="226"/>
      <c r="G400" s="17" t="s">
        <v>232</v>
      </c>
      <c r="H400" s="17"/>
      <c r="I400" s="92" t="s">
        <v>61</v>
      </c>
      <c r="J400" s="19" t="s">
        <v>0</v>
      </c>
      <c r="K400" s="16">
        <f>SUM(K401)</f>
        <v>150570</v>
      </c>
      <c r="L400" s="16">
        <f>SUM(L401)</f>
        <v>150570</v>
      </c>
      <c r="M400" s="241">
        <f t="shared" si="21"/>
        <v>100</v>
      </c>
      <c r="N400" s="110"/>
    </row>
    <row r="401" spans="1:14" ht="45">
      <c r="A401" s="93"/>
      <c r="B401" s="225"/>
      <c r="C401" s="225"/>
      <c r="D401" s="225"/>
      <c r="E401" s="225"/>
      <c r="F401" s="226"/>
      <c r="G401" s="20" t="s">
        <v>431</v>
      </c>
      <c r="H401" s="17"/>
      <c r="I401" s="94" t="s">
        <v>67</v>
      </c>
      <c r="J401" s="49" t="s">
        <v>0</v>
      </c>
      <c r="K401" s="186">
        <f>SUM(K402)</f>
        <v>150570</v>
      </c>
      <c r="L401" s="186">
        <f>SUM(L402)</f>
        <v>150570</v>
      </c>
      <c r="M401" s="242">
        <f t="shared" si="21"/>
        <v>100</v>
      </c>
      <c r="N401" s="110"/>
    </row>
    <row r="402" spans="1:14" ht="15">
      <c r="A402" s="93"/>
      <c r="B402" s="225"/>
      <c r="C402" s="225"/>
      <c r="D402" s="225"/>
      <c r="E402" s="225"/>
      <c r="F402" s="226"/>
      <c r="G402" s="30" t="s">
        <v>189</v>
      </c>
      <c r="H402" s="30"/>
      <c r="I402" s="67" t="s">
        <v>248</v>
      </c>
      <c r="J402" s="26"/>
      <c r="K402" s="186">
        <f>SUM(K409+K403+K407+K405)</f>
        <v>150570</v>
      </c>
      <c r="L402" s="186">
        <f>SUM(L409+L403+L407+L405)</f>
        <v>150570</v>
      </c>
      <c r="M402" s="242">
        <f t="shared" si="21"/>
        <v>100</v>
      </c>
      <c r="N402" s="110"/>
    </row>
    <row r="403" spans="1:14" ht="60">
      <c r="A403" s="93"/>
      <c r="B403" s="257"/>
      <c r="C403" s="257"/>
      <c r="D403" s="257"/>
      <c r="E403" s="257"/>
      <c r="F403" s="258"/>
      <c r="G403" s="30" t="s">
        <v>156</v>
      </c>
      <c r="H403" s="30"/>
      <c r="I403" s="44" t="s">
        <v>249</v>
      </c>
      <c r="J403" s="26"/>
      <c r="K403" s="33">
        <f>SUM(K404)</f>
        <v>5292</v>
      </c>
      <c r="L403" s="33">
        <f>SUM(L404)</f>
        <v>5292</v>
      </c>
      <c r="M403" s="243">
        <f t="shared" si="21"/>
        <v>100</v>
      </c>
      <c r="N403" s="110"/>
    </row>
    <row r="404" spans="1:14" ht="45">
      <c r="A404" s="93"/>
      <c r="B404" s="257"/>
      <c r="C404" s="257"/>
      <c r="D404" s="257"/>
      <c r="E404" s="257"/>
      <c r="F404" s="258"/>
      <c r="G404" s="30" t="s">
        <v>4</v>
      </c>
      <c r="H404" s="30"/>
      <c r="I404" s="82" t="s">
        <v>0</v>
      </c>
      <c r="J404" s="26">
        <v>600</v>
      </c>
      <c r="K404" s="33">
        <v>5292</v>
      </c>
      <c r="L404" s="33">
        <v>5292</v>
      </c>
      <c r="M404" s="243">
        <f t="shared" si="21"/>
        <v>100</v>
      </c>
      <c r="N404" s="110"/>
    </row>
    <row r="405" spans="1:14" ht="45">
      <c r="A405" s="93"/>
      <c r="B405" s="239"/>
      <c r="C405" s="239"/>
      <c r="D405" s="239"/>
      <c r="E405" s="239"/>
      <c r="F405" s="240"/>
      <c r="G405" s="54" t="s">
        <v>142</v>
      </c>
      <c r="H405" s="55"/>
      <c r="I405" s="88" t="s">
        <v>250</v>
      </c>
      <c r="J405" s="26"/>
      <c r="K405" s="33">
        <f>SUM(K406)</f>
        <v>72324</v>
      </c>
      <c r="L405" s="33">
        <f>SUM(L406)</f>
        <v>72324</v>
      </c>
      <c r="M405" s="243">
        <f t="shared" si="21"/>
        <v>100</v>
      </c>
      <c r="N405" s="110"/>
    </row>
    <row r="406" spans="1:14" ht="45">
      <c r="A406" s="93"/>
      <c r="B406" s="239"/>
      <c r="C406" s="239"/>
      <c r="D406" s="239"/>
      <c r="E406" s="239"/>
      <c r="F406" s="240"/>
      <c r="G406" s="30" t="s">
        <v>4</v>
      </c>
      <c r="H406" s="30"/>
      <c r="I406" s="39"/>
      <c r="J406" s="26">
        <v>600</v>
      </c>
      <c r="K406" s="33">
        <v>72324</v>
      </c>
      <c r="L406" s="33">
        <v>72324</v>
      </c>
      <c r="M406" s="243">
        <f t="shared" si="21"/>
        <v>100</v>
      </c>
      <c r="N406" s="110"/>
    </row>
    <row r="407" spans="1:14" ht="60">
      <c r="A407" s="93"/>
      <c r="B407" s="257"/>
      <c r="C407" s="257"/>
      <c r="D407" s="257"/>
      <c r="E407" s="257"/>
      <c r="F407" s="258"/>
      <c r="G407" s="30" t="s">
        <v>64</v>
      </c>
      <c r="H407" s="30"/>
      <c r="I407" s="64" t="s">
        <v>251</v>
      </c>
      <c r="J407" s="26"/>
      <c r="K407" s="33">
        <f>SUM(K408)</f>
        <v>47628</v>
      </c>
      <c r="L407" s="33">
        <f>SUM(L408)</f>
        <v>47628</v>
      </c>
      <c r="M407" s="243">
        <f t="shared" si="21"/>
        <v>100</v>
      </c>
      <c r="N407" s="110"/>
    </row>
    <row r="408" spans="1:14" ht="45">
      <c r="A408" s="93"/>
      <c r="B408" s="257"/>
      <c r="C408" s="257"/>
      <c r="D408" s="257"/>
      <c r="E408" s="257"/>
      <c r="F408" s="258"/>
      <c r="G408" s="30" t="s">
        <v>4</v>
      </c>
      <c r="H408" s="30"/>
      <c r="I408" s="82" t="s">
        <v>0</v>
      </c>
      <c r="J408" s="26">
        <v>600</v>
      </c>
      <c r="K408" s="33">
        <v>47628</v>
      </c>
      <c r="L408" s="33">
        <v>47628</v>
      </c>
      <c r="M408" s="243">
        <f t="shared" si="21"/>
        <v>100</v>
      </c>
      <c r="N408" s="110"/>
    </row>
    <row r="409" spans="1:14" ht="90">
      <c r="A409" s="93"/>
      <c r="B409" s="225"/>
      <c r="C409" s="225"/>
      <c r="D409" s="225"/>
      <c r="E409" s="225"/>
      <c r="F409" s="226"/>
      <c r="G409" s="108" t="s">
        <v>65</v>
      </c>
      <c r="H409" s="63"/>
      <c r="I409" s="109" t="s">
        <v>252</v>
      </c>
      <c r="J409" s="26"/>
      <c r="K409" s="186">
        <f>SUM(K410)</f>
        <v>25326</v>
      </c>
      <c r="L409" s="186">
        <f>SUM(L410)</f>
        <v>25326</v>
      </c>
      <c r="M409" s="243">
        <f t="shared" si="21"/>
        <v>100</v>
      </c>
      <c r="N409" s="110"/>
    </row>
    <row r="410" spans="1:14" ht="45">
      <c r="A410" s="93"/>
      <c r="B410" s="225"/>
      <c r="C410" s="225"/>
      <c r="D410" s="225"/>
      <c r="E410" s="225"/>
      <c r="F410" s="226"/>
      <c r="G410" s="30" t="s">
        <v>4</v>
      </c>
      <c r="H410" s="30"/>
      <c r="I410" s="162"/>
      <c r="J410" s="26">
        <v>600</v>
      </c>
      <c r="K410" s="33">
        <v>25326</v>
      </c>
      <c r="L410" s="33">
        <v>25326</v>
      </c>
      <c r="M410" s="243">
        <f t="shared" si="21"/>
        <v>100</v>
      </c>
      <c r="N410" s="110"/>
    </row>
    <row r="411" spans="1:14" ht="57">
      <c r="A411" s="93"/>
      <c r="B411" s="230"/>
      <c r="C411" s="230"/>
      <c r="D411" s="230"/>
      <c r="E411" s="230"/>
      <c r="F411" s="231"/>
      <c r="G411" s="17" t="s">
        <v>39</v>
      </c>
      <c r="H411" s="17"/>
      <c r="I411" s="18" t="s">
        <v>69</v>
      </c>
      <c r="J411" s="19" t="s">
        <v>0</v>
      </c>
      <c r="K411" s="16">
        <f t="shared" ref="K411:L414" si="30">SUM(K412)</f>
        <v>8000</v>
      </c>
      <c r="L411" s="16">
        <f t="shared" si="30"/>
        <v>2000</v>
      </c>
      <c r="M411" s="241">
        <f t="shared" si="21"/>
        <v>25</v>
      </c>
      <c r="N411" s="110"/>
    </row>
    <row r="412" spans="1:14" ht="75">
      <c r="A412" s="93"/>
      <c r="B412" s="230"/>
      <c r="C412" s="230"/>
      <c r="D412" s="230"/>
      <c r="E412" s="230"/>
      <c r="F412" s="231"/>
      <c r="G412" s="20" t="s">
        <v>132</v>
      </c>
      <c r="H412" s="21"/>
      <c r="I412" s="22" t="s">
        <v>80</v>
      </c>
      <c r="J412" s="23"/>
      <c r="K412" s="24">
        <f t="shared" si="30"/>
        <v>8000</v>
      </c>
      <c r="L412" s="24">
        <f t="shared" si="30"/>
        <v>2000</v>
      </c>
      <c r="M412" s="242">
        <f t="shared" si="21"/>
        <v>25</v>
      </c>
      <c r="N412" s="110"/>
    </row>
    <row r="413" spans="1:14" ht="150">
      <c r="A413" s="93"/>
      <c r="B413" s="230"/>
      <c r="C413" s="230"/>
      <c r="D413" s="230"/>
      <c r="E413" s="230"/>
      <c r="F413" s="231"/>
      <c r="G413" s="20" t="s">
        <v>188</v>
      </c>
      <c r="H413" s="25"/>
      <c r="I413" s="22" t="s">
        <v>81</v>
      </c>
      <c r="J413" s="26"/>
      <c r="K413" s="24">
        <f t="shared" si="30"/>
        <v>8000</v>
      </c>
      <c r="L413" s="24">
        <f t="shared" si="30"/>
        <v>2000</v>
      </c>
      <c r="M413" s="242">
        <f t="shared" si="21"/>
        <v>25</v>
      </c>
      <c r="N413" s="110"/>
    </row>
    <row r="414" spans="1:14" ht="75">
      <c r="A414" s="93"/>
      <c r="B414" s="230"/>
      <c r="C414" s="230"/>
      <c r="D414" s="230"/>
      <c r="E414" s="230"/>
      <c r="F414" s="231"/>
      <c r="G414" s="27" t="s">
        <v>339</v>
      </c>
      <c r="H414" s="28"/>
      <c r="I414" s="29" t="s">
        <v>82</v>
      </c>
      <c r="J414" s="26"/>
      <c r="K414" s="24">
        <f t="shared" si="30"/>
        <v>8000</v>
      </c>
      <c r="L414" s="24">
        <f t="shared" si="30"/>
        <v>2000</v>
      </c>
      <c r="M414" s="243">
        <f t="shared" ref="M414:M457" si="31">L414/K414%</f>
        <v>25</v>
      </c>
      <c r="N414" s="110"/>
    </row>
    <row r="415" spans="1:14" ht="45">
      <c r="A415" s="93"/>
      <c r="B415" s="230"/>
      <c r="C415" s="230"/>
      <c r="D415" s="230"/>
      <c r="E415" s="230"/>
      <c r="F415" s="231"/>
      <c r="G415" s="30" t="s">
        <v>4</v>
      </c>
      <c r="H415" s="30"/>
      <c r="I415" s="162"/>
      <c r="J415" s="26">
        <v>600</v>
      </c>
      <c r="K415" s="33">
        <v>8000</v>
      </c>
      <c r="L415" s="33">
        <v>2000</v>
      </c>
      <c r="M415" s="243">
        <f t="shared" si="31"/>
        <v>25</v>
      </c>
      <c r="N415" s="110"/>
    </row>
    <row r="416" spans="1:14" ht="60.75" customHeight="1">
      <c r="A416" s="93"/>
      <c r="B416" s="234"/>
      <c r="C416" s="234"/>
      <c r="D416" s="234"/>
      <c r="E416" s="234"/>
      <c r="F416" s="235"/>
      <c r="G416" s="17" t="s">
        <v>415</v>
      </c>
      <c r="H416" s="55"/>
      <c r="I416" s="113" t="s">
        <v>419</v>
      </c>
      <c r="J416" s="26"/>
      <c r="K416" s="16">
        <f t="shared" ref="K416:L419" si="32">SUM(K417)</f>
        <v>76963317.390000001</v>
      </c>
      <c r="L416" s="16">
        <f t="shared" si="32"/>
        <v>76963317.390000001</v>
      </c>
      <c r="M416" s="241">
        <f t="shared" si="31"/>
        <v>100</v>
      </c>
      <c r="N416" s="110"/>
    </row>
    <row r="417" spans="1:14" ht="45">
      <c r="A417" s="93"/>
      <c r="B417" s="234"/>
      <c r="C417" s="234"/>
      <c r="D417" s="234"/>
      <c r="E417" s="234"/>
      <c r="F417" s="235"/>
      <c r="G417" s="36" t="s">
        <v>416</v>
      </c>
      <c r="H417" s="55"/>
      <c r="I417" s="45" t="s">
        <v>420</v>
      </c>
      <c r="J417" s="26"/>
      <c r="K417" s="24">
        <f t="shared" si="32"/>
        <v>76963317.390000001</v>
      </c>
      <c r="L417" s="24">
        <f t="shared" si="32"/>
        <v>76963317.390000001</v>
      </c>
      <c r="M417" s="242">
        <f t="shared" si="31"/>
        <v>100</v>
      </c>
      <c r="N417" s="110"/>
    </row>
    <row r="418" spans="1:14" ht="30">
      <c r="A418" s="93"/>
      <c r="B418" s="234"/>
      <c r="C418" s="234"/>
      <c r="D418" s="234"/>
      <c r="E418" s="234"/>
      <c r="F418" s="235"/>
      <c r="G418" s="36" t="s">
        <v>423</v>
      </c>
      <c r="H418" s="55"/>
      <c r="I418" s="45" t="s">
        <v>425</v>
      </c>
      <c r="J418" s="26"/>
      <c r="K418" s="24">
        <f t="shared" si="32"/>
        <v>76963317.390000001</v>
      </c>
      <c r="L418" s="24">
        <f t="shared" si="32"/>
        <v>76963317.390000001</v>
      </c>
      <c r="M418" s="242">
        <f t="shared" si="31"/>
        <v>100</v>
      </c>
      <c r="N418" s="110"/>
    </row>
    <row r="419" spans="1:14" ht="75">
      <c r="A419" s="93"/>
      <c r="B419" s="234"/>
      <c r="C419" s="234"/>
      <c r="D419" s="234"/>
      <c r="E419" s="234"/>
      <c r="F419" s="235"/>
      <c r="G419" s="30" t="s">
        <v>463</v>
      </c>
      <c r="H419" s="55"/>
      <c r="I419" s="44" t="s">
        <v>464</v>
      </c>
      <c r="J419" s="26"/>
      <c r="K419" s="33">
        <f t="shared" si="32"/>
        <v>76963317.390000001</v>
      </c>
      <c r="L419" s="33">
        <f t="shared" si="32"/>
        <v>76963317.390000001</v>
      </c>
      <c r="M419" s="243">
        <f t="shared" si="31"/>
        <v>100</v>
      </c>
      <c r="N419" s="110"/>
    </row>
    <row r="420" spans="1:14" ht="45">
      <c r="A420" s="93"/>
      <c r="B420" s="234"/>
      <c r="C420" s="234"/>
      <c r="D420" s="234"/>
      <c r="E420" s="234"/>
      <c r="F420" s="235"/>
      <c r="G420" s="30" t="s">
        <v>4</v>
      </c>
      <c r="H420" s="55"/>
      <c r="I420" s="82" t="s">
        <v>0</v>
      </c>
      <c r="J420" s="26">
        <v>600</v>
      </c>
      <c r="K420" s="33">
        <v>76963317.390000001</v>
      </c>
      <c r="L420" s="33">
        <v>76963317.390000001</v>
      </c>
      <c r="M420" s="243">
        <f t="shared" si="31"/>
        <v>100</v>
      </c>
      <c r="N420" s="110"/>
    </row>
    <row r="421" spans="1:14" ht="72">
      <c r="A421" s="93"/>
      <c r="B421" s="100"/>
      <c r="C421" s="100"/>
      <c r="D421" s="100"/>
      <c r="E421" s="100"/>
      <c r="F421" s="101"/>
      <c r="G421" s="125" t="s">
        <v>40</v>
      </c>
      <c r="H421" s="30"/>
      <c r="I421" s="163" t="s">
        <v>84</v>
      </c>
      <c r="J421" s="19" t="s">
        <v>0</v>
      </c>
      <c r="K421" s="165">
        <f>SUM(K429+K422+K435)</f>
        <v>126200</v>
      </c>
      <c r="L421" s="165">
        <f>SUM(L429+L422+L435)</f>
        <v>103711</v>
      </c>
      <c r="M421" s="241">
        <f t="shared" si="31"/>
        <v>82.179873217115684</v>
      </c>
      <c r="N421" s="110"/>
    </row>
    <row r="422" spans="1:14" ht="75">
      <c r="A422" s="93"/>
      <c r="B422" s="100"/>
      <c r="C422" s="100"/>
      <c r="D422" s="100"/>
      <c r="E422" s="100"/>
      <c r="F422" s="101"/>
      <c r="G422" s="20" t="s">
        <v>256</v>
      </c>
      <c r="H422" s="30"/>
      <c r="I422" s="112" t="s">
        <v>181</v>
      </c>
      <c r="J422" s="23"/>
      <c r="K422" s="185">
        <f>SUM(K426+K423)</f>
        <v>50000</v>
      </c>
      <c r="L422" s="185">
        <f>SUM(L426+L423)</f>
        <v>48111</v>
      </c>
      <c r="M422" s="242">
        <f t="shared" si="31"/>
        <v>96.221999999999994</v>
      </c>
      <c r="N422" s="110"/>
    </row>
    <row r="423" spans="1:14" ht="30" customHeight="1">
      <c r="A423" s="93"/>
      <c r="B423" s="100"/>
      <c r="C423" s="100"/>
      <c r="D423" s="100"/>
      <c r="E423" s="100"/>
      <c r="F423" s="101"/>
      <c r="G423" s="20" t="s">
        <v>180</v>
      </c>
      <c r="H423" s="30"/>
      <c r="I423" s="112" t="s">
        <v>201</v>
      </c>
      <c r="J423" s="23"/>
      <c r="K423" s="185">
        <f>SUM(K424)</f>
        <v>43000</v>
      </c>
      <c r="L423" s="185">
        <f>SUM(L424)</f>
        <v>42911</v>
      </c>
      <c r="M423" s="242">
        <f t="shared" si="31"/>
        <v>99.793023255813949</v>
      </c>
      <c r="N423" s="110"/>
    </row>
    <row r="424" spans="1:14" ht="75">
      <c r="A424" s="93"/>
      <c r="B424" s="100"/>
      <c r="C424" s="100"/>
      <c r="D424" s="100"/>
      <c r="E424" s="100"/>
      <c r="F424" s="101"/>
      <c r="G424" s="54" t="s">
        <v>200</v>
      </c>
      <c r="H424" s="30"/>
      <c r="I424" s="56" t="s">
        <v>202</v>
      </c>
      <c r="J424" s="23"/>
      <c r="K424" s="186">
        <f>SUM(K425)</f>
        <v>43000</v>
      </c>
      <c r="L424" s="186">
        <f>SUM(L425)</f>
        <v>42911</v>
      </c>
      <c r="M424" s="249">
        <f t="shared" si="31"/>
        <v>99.793023255813949</v>
      </c>
      <c r="N424" s="110"/>
    </row>
    <row r="425" spans="1:14" ht="30">
      <c r="A425" s="93"/>
      <c r="B425" s="100"/>
      <c r="C425" s="100"/>
      <c r="D425" s="100"/>
      <c r="E425" s="100"/>
      <c r="F425" s="101"/>
      <c r="G425" s="43" t="s">
        <v>2</v>
      </c>
      <c r="H425" s="30"/>
      <c r="I425" s="107" t="s">
        <v>0</v>
      </c>
      <c r="J425" s="141">
        <v>200</v>
      </c>
      <c r="K425" s="186">
        <v>43000</v>
      </c>
      <c r="L425" s="186">
        <v>42911</v>
      </c>
      <c r="M425" s="243">
        <f t="shared" si="31"/>
        <v>99.793023255813949</v>
      </c>
      <c r="N425" s="110"/>
    </row>
    <row r="426" spans="1:14" ht="75">
      <c r="A426" s="93"/>
      <c r="B426" s="100"/>
      <c r="C426" s="100"/>
      <c r="D426" s="100"/>
      <c r="E426" s="100"/>
      <c r="F426" s="101"/>
      <c r="G426" s="20" t="s">
        <v>257</v>
      </c>
      <c r="H426" s="30"/>
      <c r="I426" s="112" t="s">
        <v>259</v>
      </c>
      <c r="J426" s="23"/>
      <c r="K426" s="185">
        <f>SUM(K427)</f>
        <v>7000</v>
      </c>
      <c r="L426" s="185">
        <f>SUM(L427)</f>
        <v>5200</v>
      </c>
      <c r="M426" s="242">
        <f t="shared" si="31"/>
        <v>74.285714285714292</v>
      </c>
      <c r="N426" s="110"/>
    </row>
    <row r="427" spans="1:14" ht="45">
      <c r="A427" s="93"/>
      <c r="B427" s="100"/>
      <c r="C427" s="100"/>
      <c r="D427" s="100"/>
      <c r="E427" s="100"/>
      <c r="F427" s="101"/>
      <c r="G427" s="54" t="s">
        <v>258</v>
      </c>
      <c r="H427" s="30"/>
      <c r="I427" s="56" t="s">
        <v>260</v>
      </c>
      <c r="J427" s="26"/>
      <c r="K427" s="186">
        <f>SUM(K428)</f>
        <v>7000</v>
      </c>
      <c r="L427" s="186">
        <f>SUM(L428)</f>
        <v>5200</v>
      </c>
      <c r="M427" s="243">
        <f t="shared" si="31"/>
        <v>74.285714285714292</v>
      </c>
      <c r="N427" s="110"/>
    </row>
    <row r="428" spans="1:14" ht="30">
      <c r="A428" s="93"/>
      <c r="B428" s="100"/>
      <c r="C428" s="100"/>
      <c r="D428" s="100"/>
      <c r="E428" s="100"/>
      <c r="F428" s="101"/>
      <c r="G428" s="30" t="s">
        <v>2</v>
      </c>
      <c r="H428" s="30"/>
      <c r="I428" s="44" t="s">
        <v>0</v>
      </c>
      <c r="J428" s="26">
        <v>200</v>
      </c>
      <c r="K428" s="186">
        <v>7000</v>
      </c>
      <c r="L428" s="186">
        <v>5200</v>
      </c>
      <c r="M428" s="243">
        <f t="shared" si="31"/>
        <v>74.285714285714292</v>
      </c>
      <c r="N428" s="110"/>
    </row>
    <row r="429" spans="1:14" ht="60">
      <c r="A429" s="93"/>
      <c r="B429" s="100"/>
      <c r="C429" s="100"/>
      <c r="D429" s="100"/>
      <c r="E429" s="100"/>
      <c r="F429" s="101"/>
      <c r="G429" s="36" t="s">
        <v>335</v>
      </c>
      <c r="H429" s="30"/>
      <c r="I429" s="45" t="s">
        <v>191</v>
      </c>
      <c r="J429" s="23"/>
      <c r="K429" s="200">
        <f>SUM(K430)</f>
        <v>71200</v>
      </c>
      <c r="L429" s="200">
        <f>SUM(L430)</f>
        <v>55600</v>
      </c>
      <c r="M429" s="242">
        <f t="shared" si="31"/>
        <v>78.089887640449433</v>
      </c>
      <c r="N429" s="110"/>
    </row>
    <row r="430" spans="1:14" ht="90">
      <c r="A430" s="93"/>
      <c r="B430" s="100"/>
      <c r="C430" s="100"/>
      <c r="D430" s="100"/>
      <c r="E430" s="100"/>
      <c r="F430" s="101"/>
      <c r="G430" s="36" t="s">
        <v>297</v>
      </c>
      <c r="H430" s="30"/>
      <c r="I430" s="45" t="s">
        <v>299</v>
      </c>
      <c r="J430" s="23"/>
      <c r="K430" s="200">
        <f>SUM(K431+K433)</f>
        <v>71200</v>
      </c>
      <c r="L430" s="200">
        <f>SUM(L431+L433)</f>
        <v>55600</v>
      </c>
      <c r="M430" s="242">
        <f t="shared" si="31"/>
        <v>78.089887640449433</v>
      </c>
      <c r="N430" s="110"/>
    </row>
    <row r="431" spans="1:14" ht="30">
      <c r="A431" s="93"/>
      <c r="B431" s="100"/>
      <c r="C431" s="100"/>
      <c r="D431" s="100"/>
      <c r="E431" s="100"/>
      <c r="F431" s="101"/>
      <c r="G431" s="30" t="s">
        <v>298</v>
      </c>
      <c r="H431" s="30"/>
      <c r="I431" s="44" t="s">
        <v>300</v>
      </c>
      <c r="J431" s="26"/>
      <c r="K431" s="190">
        <f>SUM(K432:K432)</f>
        <v>40000</v>
      </c>
      <c r="L431" s="190">
        <f>SUM(L432:L432)</f>
        <v>40000</v>
      </c>
      <c r="M431" s="243">
        <f t="shared" si="31"/>
        <v>100</v>
      </c>
      <c r="N431" s="110"/>
    </row>
    <row r="432" spans="1:14" ht="30">
      <c r="A432" s="93"/>
      <c r="B432" s="100"/>
      <c r="C432" s="100"/>
      <c r="D432" s="100"/>
      <c r="E432" s="100"/>
      <c r="F432" s="101"/>
      <c r="G432" s="43" t="s">
        <v>2</v>
      </c>
      <c r="H432" s="68"/>
      <c r="I432" s="107" t="s">
        <v>0</v>
      </c>
      <c r="J432" s="141">
        <v>200</v>
      </c>
      <c r="K432" s="190">
        <v>40000</v>
      </c>
      <c r="L432" s="190">
        <v>40000</v>
      </c>
      <c r="M432" s="243">
        <f t="shared" si="31"/>
        <v>100</v>
      </c>
      <c r="N432" s="110"/>
    </row>
    <row r="433" spans="1:14" ht="45">
      <c r="A433" s="263"/>
      <c r="B433" s="257"/>
      <c r="C433" s="257"/>
      <c r="D433" s="257"/>
      <c r="E433" s="258"/>
      <c r="F433" s="258"/>
      <c r="G433" s="30" t="s">
        <v>487</v>
      </c>
      <c r="H433" s="68"/>
      <c r="I433" s="44" t="s">
        <v>488</v>
      </c>
      <c r="J433" s="26"/>
      <c r="K433" s="190">
        <f>SUM(K434:K434)</f>
        <v>31200</v>
      </c>
      <c r="L433" s="190">
        <f>SUM(L434:L434)</f>
        <v>15600</v>
      </c>
      <c r="M433" s="243">
        <f t="shared" si="31"/>
        <v>50</v>
      </c>
      <c r="N433" s="110"/>
    </row>
    <row r="434" spans="1:14" ht="15">
      <c r="A434" s="263"/>
      <c r="B434" s="257"/>
      <c r="C434" s="257"/>
      <c r="D434" s="257"/>
      <c r="E434" s="258"/>
      <c r="F434" s="258"/>
      <c r="G434" s="30" t="s">
        <v>6</v>
      </c>
      <c r="H434" s="83"/>
      <c r="I434" s="88"/>
      <c r="J434" s="26">
        <v>500</v>
      </c>
      <c r="K434" s="190">
        <v>31200</v>
      </c>
      <c r="L434" s="190">
        <v>15600</v>
      </c>
      <c r="M434" s="243">
        <f t="shared" si="31"/>
        <v>50</v>
      </c>
      <c r="N434" s="110"/>
    </row>
    <row r="435" spans="1:14" ht="60">
      <c r="A435" s="2"/>
      <c r="B435" s="11"/>
      <c r="C435" s="11"/>
      <c r="D435" s="11"/>
      <c r="E435" s="12"/>
      <c r="F435" s="12"/>
      <c r="G435" s="36" t="s">
        <v>167</v>
      </c>
      <c r="H435" s="37"/>
      <c r="I435" s="38" t="s">
        <v>170</v>
      </c>
      <c r="J435" s="26"/>
      <c r="K435" s="24">
        <f t="shared" ref="K435:L437" si="33">SUM(K436)</f>
        <v>5000</v>
      </c>
      <c r="L435" s="24">
        <f t="shared" si="33"/>
        <v>0</v>
      </c>
      <c r="M435" s="242">
        <f t="shared" si="31"/>
        <v>0</v>
      </c>
      <c r="N435" s="10"/>
    </row>
    <row r="436" spans="1:14" ht="30">
      <c r="A436" s="2"/>
      <c r="B436" s="11"/>
      <c r="C436" s="11"/>
      <c r="D436" s="11"/>
      <c r="E436" s="12"/>
      <c r="F436" s="12"/>
      <c r="G436" s="36" t="s">
        <v>168</v>
      </c>
      <c r="H436" s="31"/>
      <c r="I436" s="38" t="s">
        <v>171</v>
      </c>
      <c r="J436" s="26"/>
      <c r="K436" s="24">
        <f t="shared" si="33"/>
        <v>5000</v>
      </c>
      <c r="L436" s="24">
        <f t="shared" si="33"/>
        <v>0</v>
      </c>
      <c r="M436" s="242">
        <f t="shared" si="31"/>
        <v>0</v>
      </c>
      <c r="N436" s="10"/>
    </row>
    <row r="437" spans="1:14" ht="45">
      <c r="A437" s="2"/>
      <c r="B437" s="11"/>
      <c r="C437" s="11"/>
      <c r="D437" s="11"/>
      <c r="E437" s="12"/>
      <c r="F437" s="12"/>
      <c r="G437" s="30" t="s">
        <v>169</v>
      </c>
      <c r="H437" s="31"/>
      <c r="I437" s="39" t="s">
        <v>172</v>
      </c>
      <c r="J437" s="26"/>
      <c r="K437" s="33">
        <f t="shared" si="33"/>
        <v>5000</v>
      </c>
      <c r="L437" s="33">
        <f t="shared" si="33"/>
        <v>0</v>
      </c>
      <c r="M437" s="243">
        <f t="shared" si="31"/>
        <v>0</v>
      </c>
      <c r="N437" s="10"/>
    </row>
    <row r="438" spans="1:14" ht="45">
      <c r="A438" s="2"/>
      <c r="B438" s="11"/>
      <c r="C438" s="11"/>
      <c r="D438" s="11"/>
      <c r="E438" s="12"/>
      <c r="F438" s="12"/>
      <c r="G438" s="30" t="s">
        <v>4</v>
      </c>
      <c r="H438" s="30"/>
      <c r="I438" s="44" t="s">
        <v>0</v>
      </c>
      <c r="J438" s="26">
        <v>600</v>
      </c>
      <c r="K438" s="33">
        <v>5000</v>
      </c>
      <c r="L438" s="33">
        <v>0</v>
      </c>
      <c r="M438" s="243">
        <f t="shared" si="31"/>
        <v>0</v>
      </c>
      <c r="N438" s="10"/>
    </row>
    <row r="439" spans="1:14" ht="43.5">
      <c r="A439" s="93"/>
      <c r="B439" s="100"/>
      <c r="C439" s="100"/>
      <c r="D439" s="100"/>
      <c r="E439" s="100"/>
      <c r="F439" s="101"/>
      <c r="G439" s="34" t="s">
        <v>43</v>
      </c>
      <c r="H439" s="17"/>
      <c r="I439" s="164" t="s">
        <v>87</v>
      </c>
      <c r="J439" s="19" t="s">
        <v>0</v>
      </c>
      <c r="K439" s="165">
        <f>SUM(K447+K440)</f>
        <v>96776176.600000009</v>
      </c>
      <c r="L439" s="165">
        <f>SUM(L447+L440)</f>
        <v>73061982.5</v>
      </c>
      <c r="M439" s="241">
        <f t="shared" si="31"/>
        <v>75.495834891249459</v>
      </c>
      <c r="N439" s="110"/>
    </row>
    <row r="440" spans="1:14" ht="45">
      <c r="A440" s="93"/>
      <c r="B440" s="100"/>
      <c r="C440" s="100"/>
      <c r="D440" s="100"/>
      <c r="E440" s="100"/>
      <c r="F440" s="101"/>
      <c r="G440" s="20" t="s">
        <v>195</v>
      </c>
      <c r="H440" s="17"/>
      <c r="I440" s="142" t="s">
        <v>88</v>
      </c>
      <c r="J440" s="23" t="s">
        <v>0</v>
      </c>
      <c r="K440" s="185">
        <f>SUM(K441+K444)</f>
        <v>550539.85</v>
      </c>
      <c r="L440" s="185">
        <f>SUM(L441+L444)</f>
        <v>550539.85</v>
      </c>
      <c r="M440" s="242">
        <f t="shared" si="31"/>
        <v>100.00000000000001</v>
      </c>
      <c r="N440" s="110"/>
    </row>
    <row r="441" spans="1:14" ht="90">
      <c r="A441" s="93"/>
      <c r="B441" s="100"/>
      <c r="C441" s="100"/>
      <c r="D441" s="100"/>
      <c r="E441" s="100"/>
      <c r="F441" s="101"/>
      <c r="G441" s="20" t="s">
        <v>197</v>
      </c>
      <c r="H441" s="17"/>
      <c r="I441" s="111" t="s">
        <v>90</v>
      </c>
      <c r="J441" s="23"/>
      <c r="K441" s="186">
        <f>SUM(K442)</f>
        <v>500539.85</v>
      </c>
      <c r="L441" s="186">
        <f>SUM(L442)</f>
        <v>500539.85</v>
      </c>
      <c r="M441" s="242">
        <f t="shared" si="31"/>
        <v>100.00000000000001</v>
      </c>
      <c r="N441" s="110"/>
    </row>
    <row r="442" spans="1:14" ht="45">
      <c r="A442" s="93"/>
      <c r="B442" s="100"/>
      <c r="C442" s="100"/>
      <c r="D442" s="100"/>
      <c r="E442" s="100"/>
      <c r="F442" s="101"/>
      <c r="G442" s="31" t="s">
        <v>46</v>
      </c>
      <c r="H442" s="17"/>
      <c r="I442" s="166" t="s">
        <v>289</v>
      </c>
      <c r="J442" s="26"/>
      <c r="K442" s="186">
        <f>SUM(K443)</f>
        <v>500539.85</v>
      </c>
      <c r="L442" s="186">
        <f>SUM(L443)</f>
        <v>500539.85</v>
      </c>
      <c r="M442" s="243">
        <f t="shared" si="31"/>
        <v>100.00000000000001</v>
      </c>
      <c r="N442" s="110"/>
    </row>
    <row r="443" spans="1:14" ht="45">
      <c r="A443" s="93"/>
      <c r="B443" s="100"/>
      <c r="C443" s="100"/>
      <c r="D443" s="100"/>
      <c r="E443" s="100"/>
      <c r="F443" s="101"/>
      <c r="G443" s="30" t="s">
        <v>4</v>
      </c>
      <c r="H443" s="17"/>
      <c r="I443" s="166"/>
      <c r="J443" s="26">
        <v>600</v>
      </c>
      <c r="K443" s="186">
        <v>500539.85</v>
      </c>
      <c r="L443" s="186">
        <v>500539.85</v>
      </c>
      <c r="M443" s="243">
        <f t="shared" si="31"/>
        <v>100.00000000000001</v>
      </c>
      <c r="N443" s="110"/>
    </row>
    <row r="444" spans="1:14" ht="135">
      <c r="A444" s="93"/>
      <c r="B444" s="100"/>
      <c r="C444" s="100"/>
      <c r="D444" s="100"/>
      <c r="E444" s="100"/>
      <c r="F444" s="101"/>
      <c r="G444" s="36" t="s">
        <v>288</v>
      </c>
      <c r="H444" s="17"/>
      <c r="I444" s="167" t="s">
        <v>163</v>
      </c>
      <c r="J444" s="23"/>
      <c r="K444" s="185">
        <f>SUM(K445)</f>
        <v>50000</v>
      </c>
      <c r="L444" s="185">
        <f>SUM(L445)</f>
        <v>50000</v>
      </c>
      <c r="M444" s="242">
        <f t="shared" si="31"/>
        <v>100</v>
      </c>
      <c r="N444" s="110"/>
    </row>
    <row r="445" spans="1:14" ht="45">
      <c r="A445" s="93"/>
      <c r="B445" s="100"/>
      <c r="C445" s="100"/>
      <c r="D445" s="100"/>
      <c r="E445" s="100"/>
      <c r="F445" s="101"/>
      <c r="G445" s="30" t="s">
        <v>46</v>
      </c>
      <c r="H445" s="17"/>
      <c r="I445" s="127" t="s">
        <v>290</v>
      </c>
      <c r="J445" s="26"/>
      <c r="K445" s="186">
        <f>SUM(K446)</f>
        <v>50000</v>
      </c>
      <c r="L445" s="186">
        <f>SUM(L446)</f>
        <v>50000</v>
      </c>
      <c r="M445" s="243">
        <f t="shared" si="31"/>
        <v>100</v>
      </c>
      <c r="N445" s="110"/>
    </row>
    <row r="446" spans="1:14" ht="45">
      <c r="A446" s="93"/>
      <c r="B446" s="100"/>
      <c r="C446" s="100"/>
      <c r="D446" s="100"/>
      <c r="E446" s="100"/>
      <c r="F446" s="101"/>
      <c r="G446" s="30" t="s">
        <v>4</v>
      </c>
      <c r="H446" s="17"/>
      <c r="I446" s="166"/>
      <c r="J446" s="26">
        <v>600</v>
      </c>
      <c r="K446" s="186">
        <v>50000</v>
      </c>
      <c r="L446" s="186">
        <v>50000</v>
      </c>
      <c r="M446" s="243">
        <f t="shared" si="31"/>
        <v>100</v>
      </c>
      <c r="N446" s="110"/>
    </row>
    <row r="447" spans="1:14" ht="45">
      <c r="A447" s="93"/>
      <c r="B447" s="100"/>
      <c r="C447" s="100"/>
      <c r="D447" s="100"/>
      <c r="E447" s="100"/>
      <c r="F447" s="101"/>
      <c r="G447" s="145" t="s">
        <v>433</v>
      </c>
      <c r="H447" s="17"/>
      <c r="I447" s="146" t="s">
        <v>196</v>
      </c>
      <c r="J447" s="23" t="s">
        <v>0</v>
      </c>
      <c r="K447" s="200">
        <f>SUM(K469+K448+K482+K474+K479)</f>
        <v>96225636.750000015</v>
      </c>
      <c r="L447" s="200">
        <f>SUM(L469+L448+L482+L474+L479)</f>
        <v>72511442.650000006</v>
      </c>
      <c r="M447" s="242">
        <f t="shared" si="31"/>
        <v>75.355638163651847</v>
      </c>
      <c r="N447" s="110"/>
    </row>
    <row r="448" spans="1:14" ht="45">
      <c r="A448" s="93"/>
      <c r="B448" s="100"/>
      <c r="C448" s="100"/>
      <c r="D448" s="100"/>
      <c r="E448" s="100"/>
      <c r="F448" s="101"/>
      <c r="G448" s="20" t="s">
        <v>89</v>
      </c>
      <c r="H448" s="17"/>
      <c r="I448" s="142" t="s">
        <v>198</v>
      </c>
      <c r="J448" s="23"/>
      <c r="K448" s="200">
        <f>SUM(K449+K455+K457+K451+K463+K467+K465+K459+K461)</f>
        <v>90172137.080000013</v>
      </c>
      <c r="L448" s="200">
        <f>SUM(L449+L455+L457+L451+L463+L467+L465+L459+L461)</f>
        <v>66525944.589999996</v>
      </c>
      <c r="M448" s="242">
        <f t="shared" si="31"/>
        <v>73.776608544808795</v>
      </c>
      <c r="N448" s="110"/>
    </row>
    <row r="449" spans="1:14" ht="30">
      <c r="A449" s="93"/>
      <c r="B449" s="279" t="s">
        <v>15</v>
      </c>
      <c r="C449" s="279"/>
      <c r="D449" s="279"/>
      <c r="E449" s="279"/>
      <c r="F449" s="280"/>
      <c r="G449" s="30" t="s">
        <v>33</v>
      </c>
      <c r="H449" s="36"/>
      <c r="I449" s="65" t="s">
        <v>291</v>
      </c>
      <c r="J449" s="26"/>
      <c r="K449" s="190">
        <f>SUM(K450)</f>
        <v>21297755</v>
      </c>
      <c r="L449" s="190">
        <f>SUM(L450)</f>
        <v>14972001.609999999</v>
      </c>
      <c r="M449" s="243">
        <f t="shared" si="31"/>
        <v>70.298496766443222</v>
      </c>
      <c r="N449" s="155"/>
    </row>
    <row r="450" spans="1:14" ht="45">
      <c r="A450" s="93"/>
      <c r="B450" s="281" t="s">
        <v>14</v>
      </c>
      <c r="C450" s="281"/>
      <c r="D450" s="281"/>
      <c r="E450" s="281"/>
      <c r="F450" s="282"/>
      <c r="G450" s="30" t="s">
        <v>4</v>
      </c>
      <c r="H450" s="36"/>
      <c r="I450" s="44" t="s">
        <v>0</v>
      </c>
      <c r="J450" s="26">
        <v>600</v>
      </c>
      <c r="K450" s="190">
        <v>21297755</v>
      </c>
      <c r="L450" s="190">
        <v>14972001.609999999</v>
      </c>
      <c r="M450" s="243">
        <f t="shared" si="31"/>
        <v>70.298496766443222</v>
      </c>
      <c r="N450" s="155"/>
    </row>
    <row r="451" spans="1:14" ht="30">
      <c r="A451" s="93"/>
      <c r="B451" s="97"/>
      <c r="C451" s="97"/>
      <c r="D451" s="97"/>
      <c r="E451" s="97"/>
      <c r="F451" s="98"/>
      <c r="G451" s="30" t="s">
        <v>139</v>
      </c>
      <c r="H451" s="85"/>
      <c r="I451" s="39" t="s">
        <v>292</v>
      </c>
      <c r="J451" s="26"/>
      <c r="K451" s="186">
        <f>SUM(K452:K454)</f>
        <v>4862000</v>
      </c>
      <c r="L451" s="186">
        <f>SUM(L452:L454)</f>
        <v>3171474.9</v>
      </c>
      <c r="M451" s="243">
        <f t="shared" si="31"/>
        <v>65.229841628959278</v>
      </c>
      <c r="N451" s="155"/>
    </row>
    <row r="452" spans="1:14" ht="90">
      <c r="A452" s="93"/>
      <c r="B452" s="275" t="s">
        <v>13</v>
      </c>
      <c r="C452" s="275"/>
      <c r="D452" s="275"/>
      <c r="E452" s="275"/>
      <c r="F452" s="276"/>
      <c r="G452" s="30" t="s">
        <v>3</v>
      </c>
      <c r="H452" s="30"/>
      <c r="I452" s="39"/>
      <c r="J452" s="26">
        <v>100</v>
      </c>
      <c r="K452" s="186">
        <v>4356000</v>
      </c>
      <c r="L452" s="186">
        <v>2889003.09</v>
      </c>
      <c r="M452" s="243">
        <f t="shared" si="31"/>
        <v>66.322384986225899</v>
      </c>
      <c r="N452" s="155"/>
    </row>
    <row r="453" spans="1:14" ht="30">
      <c r="A453" s="93"/>
      <c r="B453" s="275">
        <v>200</v>
      </c>
      <c r="C453" s="275"/>
      <c r="D453" s="275"/>
      <c r="E453" s="275"/>
      <c r="F453" s="276"/>
      <c r="G453" s="30" t="s">
        <v>2</v>
      </c>
      <c r="H453" s="168"/>
      <c r="I453" s="39"/>
      <c r="J453" s="26">
        <v>200</v>
      </c>
      <c r="K453" s="186">
        <v>501000</v>
      </c>
      <c r="L453" s="186">
        <v>279857.81</v>
      </c>
      <c r="M453" s="243">
        <f t="shared" si="31"/>
        <v>55.859842315369264</v>
      </c>
      <c r="N453" s="110"/>
    </row>
    <row r="454" spans="1:14" ht="15">
      <c r="A454" s="93"/>
      <c r="B454" s="100"/>
      <c r="C454" s="100"/>
      <c r="D454" s="100"/>
      <c r="E454" s="100"/>
      <c r="F454" s="101"/>
      <c r="G454" s="30" t="s">
        <v>1</v>
      </c>
      <c r="H454" s="168"/>
      <c r="I454" s="44" t="s">
        <v>0</v>
      </c>
      <c r="J454" s="26">
        <v>800</v>
      </c>
      <c r="K454" s="186">
        <v>5000</v>
      </c>
      <c r="L454" s="186">
        <v>2614</v>
      </c>
      <c r="M454" s="243">
        <f t="shared" si="31"/>
        <v>52.28</v>
      </c>
      <c r="N454" s="110"/>
    </row>
    <row r="455" spans="1:14" ht="30">
      <c r="A455" s="93"/>
      <c r="B455" s="100"/>
      <c r="C455" s="100"/>
      <c r="D455" s="100"/>
      <c r="E455" s="100"/>
      <c r="F455" s="101"/>
      <c r="G455" s="30" t="s">
        <v>44</v>
      </c>
      <c r="H455" s="168"/>
      <c r="I455" s="44" t="s">
        <v>293</v>
      </c>
      <c r="J455" s="26"/>
      <c r="K455" s="190">
        <f>SUM(K456:K456)</f>
        <v>30436040.93</v>
      </c>
      <c r="L455" s="190">
        <f>SUM(L456:L456)</f>
        <v>23558987.93</v>
      </c>
      <c r="M455" s="243">
        <f t="shared" si="31"/>
        <v>77.404902905024443</v>
      </c>
      <c r="N455" s="110"/>
    </row>
    <row r="456" spans="1:14" ht="45">
      <c r="A456" s="93"/>
      <c r="B456" s="100"/>
      <c r="C456" s="100"/>
      <c r="D456" s="100"/>
      <c r="E456" s="100"/>
      <c r="F456" s="101"/>
      <c r="G456" s="30" t="s">
        <v>4</v>
      </c>
      <c r="H456" s="168"/>
      <c r="I456" s="44" t="s">
        <v>0</v>
      </c>
      <c r="J456" s="26">
        <v>600</v>
      </c>
      <c r="K456" s="190">
        <v>30436040.93</v>
      </c>
      <c r="L456" s="190">
        <v>23558987.93</v>
      </c>
      <c r="M456" s="243">
        <f t="shared" si="31"/>
        <v>77.404902905024443</v>
      </c>
      <c r="N456" s="110"/>
    </row>
    <row r="457" spans="1:14" ht="15">
      <c r="A457" s="93"/>
      <c r="B457" s="273" t="s">
        <v>12</v>
      </c>
      <c r="C457" s="273"/>
      <c r="D457" s="273"/>
      <c r="E457" s="273"/>
      <c r="F457" s="274"/>
      <c r="G457" s="54" t="s">
        <v>45</v>
      </c>
      <c r="H457" s="85"/>
      <c r="I457" s="65" t="s">
        <v>294</v>
      </c>
      <c r="J457" s="26"/>
      <c r="K457" s="190">
        <f>SUM(K458)</f>
        <v>12241878</v>
      </c>
      <c r="L457" s="190">
        <f>SUM(L458)</f>
        <v>10242250.93</v>
      </c>
      <c r="M457" s="243">
        <f t="shared" si="31"/>
        <v>83.665683729244805</v>
      </c>
      <c r="N457" s="110"/>
    </row>
    <row r="458" spans="1:14" ht="45">
      <c r="A458" s="93"/>
      <c r="B458" s="100"/>
      <c r="C458" s="100"/>
      <c r="D458" s="100"/>
      <c r="E458" s="100"/>
      <c r="F458" s="101"/>
      <c r="G458" s="30" t="s">
        <v>4</v>
      </c>
      <c r="H458" s="30"/>
      <c r="I458" s="44" t="s">
        <v>0</v>
      </c>
      <c r="J458" s="26">
        <v>600</v>
      </c>
      <c r="K458" s="190">
        <v>12241878</v>
      </c>
      <c r="L458" s="190">
        <v>10242250.93</v>
      </c>
      <c r="M458" s="243">
        <f>L458/K458%</f>
        <v>83.665683729244805</v>
      </c>
      <c r="N458" s="110"/>
    </row>
    <row r="459" spans="1:14" ht="60">
      <c r="A459" s="93"/>
      <c r="B459" s="257"/>
      <c r="C459" s="257"/>
      <c r="D459" s="257"/>
      <c r="E459" s="257"/>
      <c r="F459" s="258"/>
      <c r="G459" s="30" t="s">
        <v>489</v>
      </c>
      <c r="H459" s="30"/>
      <c r="I459" s="44" t="s">
        <v>491</v>
      </c>
      <c r="J459" s="26"/>
      <c r="K459" s="190">
        <f>SUM(K460)</f>
        <v>80000</v>
      </c>
      <c r="L459" s="190">
        <f>SUM(L460)</f>
        <v>72112</v>
      </c>
      <c r="M459" s="243">
        <f t="shared" ref="M459" si="34">L459/K459%</f>
        <v>90.14</v>
      </c>
      <c r="N459" s="110"/>
    </row>
    <row r="460" spans="1:14" ht="45">
      <c r="A460" s="93"/>
      <c r="B460" s="257"/>
      <c r="C460" s="257"/>
      <c r="D460" s="257"/>
      <c r="E460" s="257"/>
      <c r="F460" s="258"/>
      <c r="G460" s="30" t="s">
        <v>4</v>
      </c>
      <c r="H460" s="30"/>
      <c r="I460" s="44" t="s">
        <v>0</v>
      </c>
      <c r="J460" s="26">
        <v>600</v>
      </c>
      <c r="K460" s="190">
        <v>80000</v>
      </c>
      <c r="L460" s="190">
        <v>72112</v>
      </c>
      <c r="M460" s="243">
        <f>L460/K460%</f>
        <v>90.14</v>
      </c>
      <c r="N460" s="110"/>
    </row>
    <row r="461" spans="1:14" ht="60">
      <c r="A461" s="93"/>
      <c r="B461" s="257"/>
      <c r="C461" s="257"/>
      <c r="D461" s="257"/>
      <c r="E461" s="257"/>
      <c r="F461" s="258"/>
      <c r="G461" s="30" t="s">
        <v>490</v>
      </c>
      <c r="H461" s="30"/>
      <c r="I461" s="44" t="s">
        <v>492</v>
      </c>
      <c r="J461" s="26"/>
      <c r="K461" s="190">
        <f>SUM(K462)</f>
        <v>1463119</v>
      </c>
      <c r="L461" s="190">
        <f>SUM(L462)</f>
        <v>0</v>
      </c>
      <c r="M461" s="243">
        <f t="shared" ref="M461" si="35">L461/K461%</f>
        <v>0</v>
      </c>
      <c r="N461" s="110"/>
    </row>
    <row r="462" spans="1:14" ht="45">
      <c r="A462" s="93"/>
      <c r="B462" s="257"/>
      <c r="C462" s="257"/>
      <c r="D462" s="257"/>
      <c r="E462" s="257"/>
      <c r="F462" s="258"/>
      <c r="G462" s="30" t="s">
        <v>4</v>
      </c>
      <c r="H462" s="30"/>
      <c r="I462" s="44" t="s">
        <v>0</v>
      </c>
      <c r="J462" s="26">
        <v>600</v>
      </c>
      <c r="K462" s="190">
        <v>1463119</v>
      </c>
      <c r="L462" s="190">
        <v>0</v>
      </c>
      <c r="M462" s="243">
        <f>L462/K462%</f>
        <v>0</v>
      </c>
      <c r="N462" s="110"/>
    </row>
    <row r="463" spans="1:14" ht="45">
      <c r="A463" s="93"/>
      <c r="B463" s="100"/>
      <c r="C463" s="100"/>
      <c r="D463" s="100"/>
      <c r="E463" s="100"/>
      <c r="F463" s="101"/>
      <c r="G463" s="54" t="s">
        <v>153</v>
      </c>
      <c r="H463" s="36"/>
      <c r="I463" s="44" t="s">
        <v>295</v>
      </c>
      <c r="J463" s="23"/>
      <c r="K463" s="190">
        <f>SUM(K464)</f>
        <v>18560726</v>
      </c>
      <c r="L463" s="190">
        <f>SUM(L464)</f>
        <v>13278500</v>
      </c>
      <c r="M463" s="243">
        <f>L463/K463%</f>
        <v>71.540843822596159</v>
      </c>
      <c r="N463" s="110"/>
    </row>
    <row r="464" spans="1:14" ht="45">
      <c r="A464" s="93"/>
      <c r="B464" s="100"/>
      <c r="C464" s="100"/>
      <c r="D464" s="100"/>
      <c r="E464" s="100"/>
      <c r="F464" s="101"/>
      <c r="G464" s="30" t="s">
        <v>4</v>
      </c>
      <c r="H464" s="31"/>
      <c r="I464" s="44" t="s">
        <v>0</v>
      </c>
      <c r="J464" s="26">
        <v>600</v>
      </c>
      <c r="K464" s="190">
        <v>18560726</v>
      </c>
      <c r="L464" s="190">
        <v>13278500</v>
      </c>
      <c r="M464" s="243">
        <f>L464/K464%</f>
        <v>71.540843822596159</v>
      </c>
      <c r="N464" s="110"/>
    </row>
    <row r="465" spans="1:14" ht="60">
      <c r="A465" s="93"/>
      <c r="B465" s="237"/>
      <c r="C465" s="237"/>
      <c r="D465" s="237"/>
      <c r="E465" s="237"/>
      <c r="F465" s="238"/>
      <c r="G465" s="81" t="s">
        <v>469</v>
      </c>
      <c r="H465" s="31"/>
      <c r="I465" s="102" t="s">
        <v>470</v>
      </c>
      <c r="J465" s="26"/>
      <c r="K465" s="190">
        <f>K466</f>
        <v>1197806.1499999999</v>
      </c>
      <c r="L465" s="190">
        <f>L466</f>
        <v>1197806.1499999999</v>
      </c>
      <c r="M465" s="243">
        <f>L465/K465%</f>
        <v>100</v>
      </c>
      <c r="N465" s="110"/>
    </row>
    <row r="466" spans="1:14" ht="45">
      <c r="A466" s="93"/>
      <c r="B466" s="237"/>
      <c r="C466" s="237"/>
      <c r="D466" s="237"/>
      <c r="E466" s="237"/>
      <c r="F466" s="238"/>
      <c r="G466" s="81" t="s">
        <v>4</v>
      </c>
      <c r="H466" s="31"/>
      <c r="I466" s="102" t="s">
        <v>0</v>
      </c>
      <c r="J466" s="26">
        <v>600</v>
      </c>
      <c r="K466" s="190">
        <v>1197806.1499999999</v>
      </c>
      <c r="L466" s="190">
        <v>1197806.1499999999</v>
      </c>
      <c r="M466" s="243">
        <f>L466/K466%</f>
        <v>100</v>
      </c>
      <c r="N466" s="110"/>
    </row>
    <row r="467" spans="1:14" ht="30">
      <c r="A467" s="93"/>
      <c r="B467" s="100"/>
      <c r="C467" s="100"/>
      <c r="D467" s="100"/>
      <c r="E467" s="100"/>
      <c r="F467" s="101"/>
      <c r="G467" s="192" t="s">
        <v>327</v>
      </c>
      <c r="H467" s="31"/>
      <c r="I467" s="169" t="s">
        <v>328</v>
      </c>
      <c r="J467" s="170"/>
      <c r="K467" s="190">
        <f>K468</f>
        <v>32812</v>
      </c>
      <c r="L467" s="190">
        <f>L468</f>
        <v>32811.07</v>
      </c>
      <c r="M467" s="243">
        <f t="shared" ref="M467:M484" si="36">L467/K467%</f>
        <v>99.997165671095942</v>
      </c>
      <c r="N467" s="110"/>
    </row>
    <row r="468" spans="1:14" ht="45">
      <c r="A468" s="93"/>
      <c r="B468" s="100"/>
      <c r="C468" s="100"/>
      <c r="D468" s="100"/>
      <c r="E468" s="100"/>
      <c r="F468" s="101"/>
      <c r="G468" s="30" t="s">
        <v>4</v>
      </c>
      <c r="H468" s="31"/>
      <c r="I468" s="39" t="s">
        <v>0</v>
      </c>
      <c r="J468" s="26">
        <v>600</v>
      </c>
      <c r="K468" s="190">
        <v>32812</v>
      </c>
      <c r="L468" s="190">
        <v>32811.07</v>
      </c>
      <c r="M468" s="243">
        <f t="shared" si="36"/>
        <v>99.997165671095942</v>
      </c>
      <c r="N468" s="110"/>
    </row>
    <row r="469" spans="1:14" ht="30">
      <c r="A469" s="93"/>
      <c r="B469" s="100"/>
      <c r="C469" s="100"/>
      <c r="D469" s="100"/>
      <c r="E469" s="100"/>
      <c r="F469" s="101"/>
      <c r="G469" s="36" t="s">
        <v>161</v>
      </c>
      <c r="H469" s="31"/>
      <c r="I469" s="45" t="s">
        <v>199</v>
      </c>
      <c r="J469" s="23"/>
      <c r="K469" s="33">
        <f>K470+K472</f>
        <v>722000</v>
      </c>
      <c r="L469" s="33">
        <f>L470+L472</f>
        <v>654000</v>
      </c>
      <c r="M469" s="242">
        <f t="shared" si="36"/>
        <v>90.581717451523545</v>
      </c>
      <c r="N469" s="110"/>
    </row>
    <row r="470" spans="1:14" ht="30">
      <c r="A470" s="93"/>
      <c r="B470" s="100"/>
      <c r="C470" s="100"/>
      <c r="D470" s="100"/>
      <c r="E470" s="100"/>
      <c r="F470" s="101"/>
      <c r="G470" s="30" t="s">
        <v>162</v>
      </c>
      <c r="H470" s="31"/>
      <c r="I470" s="44" t="s">
        <v>296</v>
      </c>
      <c r="J470" s="26"/>
      <c r="K470" s="33">
        <f>SUM(K471:K471)</f>
        <v>422000</v>
      </c>
      <c r="L470" s="33">
        <f>SUM(L471:L471)</f>
        <v>354000</v>
      </c>
      <c r="M470" s="243">
        <f t="shared" si="36"/>
        <v>83.886255924170612</v>
      </c>
      <c r="N470" s="110"/>
    </row>
    <row r="471" spans="1:14" ht="45">
      <c r="A471" s="93"/>
      <c r="B471" s="100"/>
      <c r="C471" s="100"/>
      <c r="D471" s="100"/>
      <c r="E471" s="100"/>
      <c r="F471" s="101"/>
      <c r="G471" s="30" t="s">
        <v>4</v>
      </c>
      <c r="H471" s="21"/>
      <c r="I471" s="44" t="s">
        <v>0</v>
      </c>
      <c r="J471" s="26">
        <v>600</v>
      </c>
      <c r="K471" s="190">
        <v>422000</v>
      </c>
      <c r="L471" s="190">
        <v>354000</v>
      </c>
      <c r="M471" s="243">
        <f t="shared" si="36"/>
        <v>83.886255924170612</v>
      </c>
      <c r="N471" s="110"/>
    </row>
    <row r="472" spans="1:14" ht="75">
      <c r="A472" s="93"/>
      <c r="B472" s="100"/>
      <c r="C472" s="100"/>
      <c r="D472" s="100"/>
      <c r="E472" s="100"/>
      <c r="F472" s="101"/>
      <c r="G472" s="81" t="s">
        <v>336</v>
      </c>
      <c r="H472" s="96"/>
      <c r="I472" s="102" t="s">
        <v>337</v>
      </c>
      <c r="J472" s="26"/>
      <c r="K472" s="33">
        <f>SUM(K473:K473)</f>
        <v>300000</v>
      </c>
      <c r="L472" s="33">
        <f>SUM(L473:L473)</f>
        <v>300000</v>
      </c>
      <c r="M472" s="243">
        <f t="shared" si="36"/>
        <v>100</v>
      </c>
      <c r="N472" s="110"/>
    </row>
    <row r="473" spans="1:14" ht="45">
      <c r="A473" s="93"/>
      <c r="B473" s="100"/>
      <c r="C473" s="100"/>
      <c r="D473" s="100"/>
      <c r="E473" s="100"/>
      <c r="F473" s="101"/>
      <c r="G473" s="30" t="s">
        <v>4</v>
      </c>
      <c r="H473" s="96"/>
      <c r="I473" s="44" t="s">
        <v>0</v>
      </c>
      <c r="J473" s="26">
        <v>600</v>
      </c>
      <c r="K473" s="190">
        <v>300000</v>
      </c>
      <c r="L473" s="190">
        <v>300000</v>
      </c>
      <c r="M473" s="243">
        <f t="shared" si="36"/>
        <v>100</v>
      </c>
      <c r="N473" s="110"/>
    </row>
    <row r="474" spans="1:14" ht="30">
      <c r="A474" s="93"/>
      <c r="B474" s="257"/>
      <c r="C474" s="257"/>
      <c r="D474" s="257"/>
      <c r="E474" s="257"/>
      <c r="F474" s="258"/>
      <c r="G474" s="36" t="s">
        <v>493</v>
      </c>
      <c r="H474" s="96"/>
      <c r="I474" s="45" t="s">
        <v>495</v>
      </c>
      <c r="J474" s="23"/>
      <c r="K474" s="24">
        <f>K475+K477</f>
        <v>1622430</v>
      </c>
      <c r="L474" s="24">
        <f>L475+L477</f>
        <v>1622430</v>
      </c>
      <c r="M474" s="243">
        <f t="shared" si="36"/>
        <v>100</v>
      </c>
      <c r="N474" s="110"/>
    </row>
    <row r="475" spans="1:14" ht="30">
      <c r="A475" s="93"/>
      <c r="B475" s="257"/>
      <c r="C475" s="257"/>
      <c r="D475" s="257"/>
      <c r="E475" s="257"/>
      <c r="F475" s="258"/>
      <c r="G475" s="30" t="s">
        <v>494</v>
      </c>
      <c r="H475" s="96"/>
      <c r="I475" s="44" t="s">
        <v>496</v>
      </c>
      <c r="J475" s="26"/>
      <c r="K475" s="33">
        <f>SUM(K476:K476)</f>
        <v>81122</v>
      </c>
      <c r="L475" s="33">
        <f>SUM(L476:L476)</f>
        <v>81122</v>
      </c>
      <c r="M475" s="243">
        <f t="shared" si="36"/>
        <v>100</v>
      </c>
      <c r="N475" s="110"/>
    </row>
    <row r="476" spans="1:14" ht="45">
      <c r="A476" s="93"/>
      <c r="B476" s="257"/>
      <c r="C476" s="257"/>
      <c r="D476" s="257"/>
      <c r="E476" s="257"/>
      <c r="F476" s="258"/>
      <c r="G476" s="30" t="s">
        <v>4</v>
      </c>
      <c r="H476" s="96"/>
      <c r="I476" s="44" t="s">
        <v>0</v>
      </c>
      <c r="J476" s="26">
        <v>600</v>
      </c>
      <c r="K476" s="190">
        <v>81122</v>
      </c>
      <c r="L476" s="190">
        <v>81122</v>
      </c>
      <c r="M476" s="243">
        <f t="shared" si="36"/>
        <v>100</v>
      </c>
      <c r="N476" s="110"/>
    </row>
    <row r="477" spans="1:14" ht="30">
      <c r="A477" s="93"/>
      <c r="B477" s="257"/>
      <c r="C477" s="257"/>
      <c r="D477" s="257"/>
      <c r="E477" s="257"/>
      <c r="F477" s="258"/>
      <c r="G477" s="30" t="s">
        <v>494</v>
      </c>
      <c r="H477" s="96"/>
      <c r="I477" s="44" t="s">
        <v>497</v>
      </c>
      <c r="J477" s="26"/>
      <c r="K477" s="33">
        <f>SUM(K478:K478)</f>
        <v>1541308</v>
      </c>
      <c r="L477" s="33">
        <f>SUM(L478:L478)</f>
        <v>1541308</v>
      </c>
      <c r="M477" s="243">
        <f t="shared" si="36"/>
        <v>100</v>
      </c>
      <c r="N477" s="110"/>
    </row>
    <row r="478" spans="1:14" ht="45">
      <c r="A478" s="93"/>
      <c r="B478" s="257"/>
      <c r="C478" s="257"/>
      <c r="D478" s="257"/>
      <c r="E478" s="257"/>
      <c r="F478" s="258"/>
      <c r="G478" s="30" t="s">
        <v>4</v>
      </c>
      <c r="H478" s="96"/>
      <c r="I478" s="44" t="s">
        <v>0</v>
      </c>
      <c r="J478" s="26">
        <v>600</v>
      </c>
      <c r="K478" s="190">
        <v>1541308</v>
      </c>
      <c r="L478" s="190">
        <v>1541308</v>
      </c>
      <c r="M478" s="243">
        <f t="shared" si="36"/>
        <v>100</v>
      </c>
      <c r="N478" s="110"/>
    </row>
    <row r="479" spans="1:14" ht="15">
      <c r="A479" s="93"/>
      <c r="B479" s="237"/>
      <c r="C479" s="237"/>
      <c r="D479" s="237"/>
      <c r="E479" s="237"/>
      <c r="F479" s="238"/>
      <c r="G479" s="30" t="s">
        <v>465</v>
      </c>
      <c r="H479" s="96"/>
      <c r="I479" s="44" t="s">
        <v>467</v>
      </c>
      <c r="J479" s="26"/>
      <c r="K479" s="24">
        <f>SUM(K480:K480)</f>
        <v>104166.67</v>
      </c>
      <c r="L479" s="24">
        <f>SUM(L480:L480)</f>
        <v>104166.67</v>
      </c>
      <c r="M479" s="242">
        <f t="shared" si="36"/>
        <v>100</v>
      </c>
      <c r="N479" s="110"/>
    </row>
    <row r="480" spans="1:14" ht="60">
      <c r="A480" s="93"/>
      <c r="B480" s="237"/>
      <c r="C480" s="237"/>
      <c r="D480" s="237"/>
      <c r="E480" s="237"/>
      <c r="F480" s="238"/>
      <c r="G480" s="30" t="s">
        <v>466</v>
      </c>
      <c r="H480" s="96"/>
      <c r="I480" s="44" t="s">
        <v>468</v>
      </c>
      <c r="J480" s="26"/>
      <c r="K480" s="33">
        <f>SUM(K481:K481)</f>
        <v>104166.67</v>
      </c>
      <c r="L480" s="33">
        <f>SUM(L481:L481)</f>
        <v>104166.67</v>
      </c>
      <c r="M480" s="243">
        <f t="shared" si="36"/>
        <v>100</v>
      </c>
      <c r="N480" s="110"/>
    </row>
    <row r="481" spans="1:14" ht="45">
      <c r="A481" s="93"/>
      <c r="B481" s="237"/>
      <c r="C481" s="237"/>
      <c r="D481" s="237"/>
      <c r="E481" s="237"/>
      <c r="F481" s="238"/>
      <c r="G481" s="30" t="s">
        <v>4</v>
      </c>
      <c r="H481" s="96"/>
      <c r="I481" s="44" t="s">
        <v>0</v>
      </c>
      <c r="J481" s="26">
        <v>600</v>
      </c>
      <c r="K481" s="190">
        <v>104166.67</v>
      </c>
      <c r="L481" s="190">
        <v>104166.67</v>
      </c>
      <c r="M481" s="243">
        <f t="shared" si="36"/>
        <v>100</v>
      </c>
      <c r="N481" s="110"/>
    </row>
    <row r="482" spans="1:14" ht="15">
      <c r="A482" s="93"/>
      <c r="B482" s="219"/>
      <c r="C482" s="219"/>
      <c r="D482" s="219"/>
      <c r="E482" s="219"/>
      <c r="F482" s="220"/>
      <c r="G482" s="30" t="s">
        <v>414</v>
      </c>
      <c r="H482" s="96"/>
      <c r="I482" s="44" t="s">
        <v>407</v>
      </c>
      <c r="J482" s="26"/>
      <c r="K482" s="24">
        <f>SUM(K483:K483)</f>
        <v>3604903</v>
      </c>
      <c r="L482" s="24">
        <f>SUM(L483:L483)</f>
        <v>3604901.39</v>
      </c>
      <c r="M482" s="242">
        <f t="shared" si="36"/>
        <v>99.999955338604124</v>
      </c>
      <c r="N482" s="110"/>
    </row>
    <row r="483" spans="1:14" ht="15">
      <c r="A483" s="93"/>
      <c r="B483" s="219"/>
      <c r="C483" s="219"/>
      <c r="D483" s="219"/>
      <c r="E483" s="219"/>
      <c r="F483" s="220"/>
      <c r="G483" s="30" t="s">
        <v>413</v>
      </c>
      <c r="H483" s="96"/>
      <c r="I483" s="44" t="s">
        <v>408</v>
      </c>
      <c r="J483" s="26"/>
      <c r="K483" s="33">
        <f>SUM(K484:K484)</f>
        <v>3604903</v>
      </c>
      <c r="L483" s="33">
        <f>SUM(L484:L484)</f>
        <v>3604901.39</v>
      </c>
      <c r="M483" s="244">
        <f t="shared" si="36"/>
        <v>99.999955338604124</v>
      </c>
      <c r="N483" s="110"/>
    </row>
    <row r="484" spans="1:14" ht="45">
      <c r="A484" s="93"/>
      <c r="B484" s="219"/>
      <c r="C484" s="219"/>
      <c r="D484" s="219"/>
      <c r="E484" s="219"/>
      <c r="F484" s="220"/>
      <c r="G484" s="30" t="s">
        <v>4</v>
      </c>
      <c r="H484" s="96"/>
      <c r="I484" s="44" t="s">
        <v>0</v>
      </c>
      <c r="J484" s="26">
        <v>600</v>
      </c>
      <c r="K484" s="190">
        <v>3604903</v>
      </c>
      <c r="L484" s="190">
        <v>3604901.39</v>
      </c>
      <c r="M484" s="243">
        <f t="shared" si="36"/>
        <v>99.999955338604124</v>
      </c>
      <c r="N484" s="110"/>
    </row>
    <row r="485" spans="1:14" ht="57.75">
      <c r="A485" s="93"/>
      <c r="B485" s="100"/>
      <c r="C485" s="100"/>
      <c r="D485" s="100"/>
      <c r="E485" s="100"/>
      <c r="F485" s="101"/>
      <c r="G485" s="125" t="s">
        <v>47</v>
      </c>
      <c r="H485" s="30"/>
      <c r="I485" s="171" t="s">
        <v>91</v>
      </c>
      <c r="J485" s="19" t="s">
        <v>0</v>
      </c>
      <c r="K485" s="165">
        <f t="shared" ref="K485:L485" si="37">SUM(K486)</f>
        <v>1580000</v>
      </c>
      <c r="L485" s="165">
        <f t="shared" si="37"/>
        <v>1452871.6</v>
      </c>
      <c r="M485" s="241">
        <f t="shared" ref="M485:M486" si="38">L485/K485%</f>
        <v>91.953898734177216</v>
      </c>
      <c r="N485" s="110"/>
    </row>
    <row r="486" spans="1:14" ht="60">
      <c r="A486" s="93"/>
      <c r="B486" s="100"/>
      <c r="C486" s="100"/>
      <c r="D486" s="100"/>
      <c r="E486" s="100"/>
      <c r="F486" s="101"/>
      <c r="G486" s="20" t="s">
        <v>301</v>
      </c>
      <c r="H486" s="126"/>
      <c r="I486" s="67" t="s">
        <v>92</v>
      </c>
      <c r="J486" s="23" t="s">
        <v>0</v>
      </c>
      <c r="K486" s="185">
        <f>SUM(K487)</f>
        <v>1580000</v>
      </c>
      <c r="L486" s="185">
        <f>SUM(L487)</f>
        <v>1452871.6</v>
      </c>
      <c r="M486" s="242">
        <f t="shared" si="38"/>
        <v>91.953898734177216</v>
      </c>
      <c r="N486" s="110"/>
    </row>
    <row r="487" spans="1:14" ht="31.5" customHeight="1">
      <c r="A487" s="93"/>
      <c r="B487" s="100"/>
      <c r="C487" s="100"/>
      <c r="D487" s="100"/>
      <c r="E487" s="100"/>
      <c r="F487" s="101"/>
      <c r="G487" s="20" t="s">
        <v>338</v>
      </c>
      <c r="H487" s="21"/>
      <c r="I487" s="172" t="s">
        <v>174</v>
      </c>
      <c r="J487" s="23"/>
      <c r="K487" s="187">
        <f>SUM(K488)</f>
        <v>1580000</v>
      </c>
      <c r="L487" s="187">
        <f>SUM(L488)</f>
        <v>1452871.6</v>
      </c>
      <c r="M487" s="242">
        <f>L487/K487%</f>
        <v>91.953898734177216</v>
      </c>
      <c r="N487" s="110"/>
    </row>
    <row r="488" spans="1:14" ht="30">
      <c r="A488" s="93"/>
      <c r="B488" s="100"/>
      <c r="C488" s="100"/>
      <c r="D488" s="100"/>
      <c r="E488" s="100"/>
      <c r="F488" s="101"/>
      <c r="G488" s="54" t="s">
        <v>93</v>
      </c>
      <c r="H488" s="21"/>
      <c r="I488" s="64" t="s">
        <v>175</v>
      </c>
      <c r="J488" s="47"/>
      <c r="K488" s="186">
        <f>SUM(K489:K490)</f>
        <v>1580000</v>
      </c>
      <c r="L488" s="186">
        <f>SUM(L489:L490)</f>
        <v>1452871.6</v>
      </c>
      <c r="M488" s="243">
        <f>L488/K488%</f>
        <v>91.953898734177216</v>
      </c>
      <c r="N488" s="110"/>
    </row>
    <row r="489" spans="1:14" ht="90">
      <c r="A489" s="93"/>
      <c r="B489" s="215"/>
      <c r="C489" s="215"/>
      <c r="D489" s="215"/>
      <c r="E489" s="215"/>
      <c r="F489" s="216"/>
      <c r="G489" s="31" t="s">
        <v>3</v>
      </c>
      <c r="H489" s="55"/>
      <c r="I489" s="39" t="s">
        <v>0</v>
      </c>
      <c r="J489" s="26">
        <v>100</v>
      </c>
      <c r="K489" s="186">
        <v>300000</v>
      </c>
      <c r="L489" s="186">
        <v>248300</v>
      </c>
      <c r="M489" s="243">
        <f>L489/K489%</f>
        <v>82.766666666666666</v>
      </c>
      <c r="N489" s="110"/>
    </row>
    <row r="490" spans="1:14" ht="30">
      <c r="A490" s="93"/>
      <c r="B490" s="100"/>
      <c r="C490" s="100"/>
      <c r="D490" s="100"/>
      <c r="E490" s="100"/>
      <c r="F490" s="101"/>
      <c r="G490" s="31" t="s">
        <v>2</v>
      </c>
      <c r="H490" s="55"/>
      <c r="I490" s="64"/>
      <c r="J490" s="26">
        <v>200</v>
      </c>
      <c r="K490" s="186">
        <v>1280000</v>
      </c>
      <c r="L490" s="186">
        <v>1204571.6000000001</v>
      </c>
      <c r="M490" s="243">
        <f t="shared" ref="M490" si="39">L490/K490%</f>
        <v>94.107156250000003</v>
      </c>
      <c r="N490" s="110"/>
    </row>
    <row r="491" spans="1:14" ht="59.25" customHeight="1">
      <c r="A491" s="93"/>
      <c r="B491" s="100"/>
      <c r="C491" s="100"/>
      <c r="D491" s="100"/>
      <c r="E491" s="100"/>
      <c r="F491" s="101"/>
      <c r="G491" s="17" t="s">
        <v>302</v>
      </c>
      <c r="H491" s="30"/>
      <c r="I491" s="113" t="s">
        <v>308</v>
      </c>
      <c r="J491" s="19"/>
      <c r="K491" s="165">
        <f>SUM(K492+K503+K511)</f>
        <v>6958621.0800000001</v>
      </c>
      <c r="L491" s="165">
        <f>SUM(L492+L503+L511)</f>
        <v>5708215.5800000001</v>
      </c>
      <c r="M491" s="241">
        <f>L490/K490%</f>
        <v>94.107156250000003</v>
      </c>
      <c r="N491" s="110"/>
    </row>
    <row r="492" spans="1:14" ht="75">
      <c r="A492" s="93"/>
      <c r="B492" s="100"/>
      <c r="C492" s="100"/>
      <c r="D492" s="100"/>
      <c r="E492" s="100"/>
      <c r="F492" s="101"/>
      <c r="G492" s="36" t="s">
        <v>138</v>
      </c>
      <c r="H492" s="30"/>
      <c r="I492" s="59" t="s">
        <v>309</v>
      </c>
      <c r="J492" s="23" t="s">
        <v>0</v>
      </c>
      <c r="K492" s="200">
        <f>SUM(K493+K496)</f>
        <v>504977</v>
      </c>
      <c r="L492" s="200">
        <f>SUM(L493+L496)</f>
        <v>436100</v>
      </c>
      <c r="M492" s="242">
        <f t="shared" ref="M492:M510" si="40">L492/K492%</f>
        <v>86.360368888087962</v>
      </c>
      <c r="N492" s="110"/>
    </row>
    <row r="493" spans="1:14" ht="31.5" customHeight="1">
      <c r="A493" s="93"/>
      <c r="B493" s="100"/>
      <c r="C493" s="100"/>
      <c r="D493" s="100"/>
      <c r="E493" s="100"/>
      <c r="F493" s="101"/>
      <c r="G493" s="36" t="s">
        <v>303</v>
      </c>
      <c r="H493" s="30"/>
      <c r="I493" s="59" t="s">
        <v>310</v>
      </c>
      <c r="J493" s="23"/>
      <c r="K493" s="200">
        <f>SUM(K494)</f>
        <v>121000</v>
      </c>
      <c r="L493" s="200">
        <f>SUM(L494)</f>
        <v>121000</v>
      </c>
      <c r="M493" s="242">
        <f t="shared" si="40"/>
        <v>100</v>
      </c>
      <c r="N493" s="110"/>
    </row>
    <row r="494" spans="1:14" ht="30">
      <c r="A494" s="93"/>
      <c r="B494" s="100"/>
      <c r="C494" s="100"/>
      <c r="D494" s="100"/>
      <c r="E494" s="100"/>
      <c r="F494" s="101"/>
      <c r="G494" s="54" t="s">
        <v>38</v>
      </c>
      <c r="H494" s="30"/>
      <c r="I494" s="109" t="s">
        <v>311</v>
      </c>
      <c r="J494" s="23"/>
      <c r="K494" s="190">
        <f>SUM(K495:K495)</f>
        <v>121000</v>
      </c>
      <c r="L494" s="190">
        <f>SUM(L495:L495)</f>
        <v>121000</v>
      </c>
      <c r="M494" s="243">
        <f t="shared" si="40"/>
        <v>100</v>
      </c>
      <c r="N494" s="110"/>
    </row>
    <row r="495" spans="1:14" ht="30">
      <c r="A495" s="93"/>
      <c r="B495" s="100"/>
      <c r="C495" s="100"/>
      <c r="D495" s="100"/>
      <c r="E495" s="100"/>
      <c r="F495" s="101"/>
      <c r="G495" s="30" t="s">
        <v>2</v>
      </c>
      <c r="H495" s="30"/>
      <c r="I495" s="45"/>
      <c r="J495" s="26">
        <v>200</v>
      </c>
      <c r="K495" s="190">
        <v>121000</v>
      </c>
      <c r="L495" s="190">
        <v>121000</v>
      </c>
      <c r="M495" s="244">
        <f t="shared" si="40"/>
        <v>100</v>
      </c>
      <c r="N495" s="110"/>
    </row>
    <row r="496" spans="1:14" ht="45">
      <c r="A496" s="93"/>
      <c r="B496" s="257"/>
      <c r="C496" s="257"/>
      <c r="D496" s="257"/>
      <c r="E496" s="257"/>
      <c r="F496" s="258"/>
      <c r="G496" s="30" t="s">
        <v>498</v>
      </c>
      <c r="H496" s="30"/>
      <c r="I496" s="44" t="s">
        <v>500</v>
      </c>
      <c r="J496" s="26"/>
      <c r="K496" s="200">
        <f>SUM(K497+K499+K501)</f>
        <v>383977</v>
      </c>
      <c r="L496" s="200">
        <f>SUM(L497+L499+L501)</f>
        <v>315100</v>
      </c>
      <c r="M496" s="242">
        <f t="shared" si="40"/>
        <v>82.062206850931176</v>
      </c>
      <c r="N496" s="110"/>
    </row>
    <row r="497" spans="1:14" ht="30">
      <c r="A497" s="93"/>
      <c r="B497" s="257"/>
      <c r="C497" s="257"/>
      <c r="D497" s="257"/>
      <c r="E497" s="257"/>
      <c r="F497" s="258"/>
      <c r="G497" s="30" t="s">
        <v>2</v>
      </c>
      <c r="H497" s="30"/>
      <c r="I497" s="45"/>
      <c r="J497" s="26">
        <v>200</v>
      </c>
      <c r="K497" s="190">
        <f>SUM(K498:K498)</f>
        <v>315369</v>
      </c>
      <c r="L497" s="190">
        <f>SUM(L498:L498)</f>
        <v>315100</v>
      </c>
      <c r="M497" s="243">
        <f t="shared" si="40"/>
        <v>99.91470309383611</v>
      </c>
      <c r="N497" s="110"/>
    </row>
    <row r="498" spans="1:14" ht="30">
      <c r="A498" s="93"/>
      <c r="B498" s="257"/>
      <c r="C498" s="257"/>
      <c r="D498" s="257"/>
      <c r="E498" s="257"/>
      <c r="F498" s="258"/>
      <c r="G498" s="30" t="s">
        <v>499</v>
      </c>
      <c r="H498" s="30"/>
      <c r="I498" s="44" t="s">
        <v>501</v>
      </c>
      <c r="J498" s="26"/>
      <c r="K498" s="190">
        <v>315369</v>
      </c>
      <c r="L498" s="190">
        <v>315100</v>
      </c>
      <c r="M498" s="243">
        <f t="shared" si="40"/>
        <v>99.91470309383611</v>
      </c>
      <c r="N498" s="110"/>
    </row>
    <row r="499" spans="1:14" ht="30">
      <c r="A499" s="93"/>
      <c r="B499" s="257"/>
      <c r="C499" s="257"/>
      <c r="D499" s="257"/>
      <c r="E499" s="257"/>
      <c r="F499" s="258"/>
      <c r="G499" s="30" t="s">
        <v>2</v>
      </c>
      <c r="H499" s="30"/>
      <c r="I499" s="45"/>
      <c r="J499" s="26">
        <v>200</v>
      </c>
      <c r="K499" s="190">
        <f>SUM(K500:K500)</f>
        <v>3431</v>
      </c>
      <c r="L499" s="190">
        <f>SUM(L500:L500)</f>
        <v>0</v>
      </c>
      <c r="M499" s="245">
        <f t="shared" si="40"/>
        <v>0</v>
      </c>
      <c r="N499" s="110"/>
    </row>
    <row r="500" spans="1:14" ht="47.25" customHeight="1">
      <c r="A500" s="93"/>
      <c r="B500" s="100"/>
      <c r="C500" s="100"/>
      <c r="D500" s="100"/>
      <c r="E500" s="100"/>
      <c r="F500" s="101"/>
      <c r="G500" s="36" t="s">
        <v>304</v>
      </c>
      <c r="H500" s="30"/>
      <c r="I500" s="45" t="s">
        <v>312</v>
      </c>
      <c r="J500" s="23"/>
      <c r="K500" s="190">
        <v>3431</v>
      </c>
      <c r="L500" s="190">
        <v>0</v>
      </c>
      <c r="M500" s="242">
        <f t="shared" si="40"/>
        <v>0</v>
      </c>
      <c r="N500" s="110"/>
    </row>
    <row r="501" spans="1:14" ht="30">
      <c r="A501" s="93"/>
      <c r="B501" s="100"/>
      <c r="C501" s="100"/>
      <c r="D501" s="100"/>
      <c r="E501" s="100"/>
      <c r="F501" s="101"/>
      <c r="G501" s="30" t="s">
        <v>38</v>
      </c>
      <c r="H501" s="30"/>
      <c r="I501" s="44" t="s">
        <v>313</v>
      </c>
      <c r="J501" s="26"/>
      <c r="K501" s="190">
        <f>SUM(K502:K502)</f>
        <v>65177</v>
      </c>
      <c r="L501" s="190">
        <f>SUM(L502:L502)</f>
        <v>0</v>
      </c>
      <c r="M501" s="243">
        <f t="shared" si="40"/>
        <v>0</v>
      </c>
      <c r="N501" s="110"/>
    </row>
    <row r="502" spans="1:14" ht="30">
      <c r="A502" s="93"/>
      <c r="B502" s="100"/>
      <c r="C502" s="100"/>
      <c r="D502" s="100"/>
      <c r="E502" s="100"/>
      <c r="F502" s="101"/>
      <c r="G502" s="30" t="s">
        <v>2</v>
      </c>
      <c r="H502" s="30"/>
      <c r="I502" s="45"/>
      <c r="J502" s="26">
        <v>200</v>
      </c>
      <c r="K502" s="190">
        <v>65177</v>
      </c>
      <c r="L502" s="190">
        <v>0</v>
      </c>
      <c r="M502" s="250">
        <f t="shared" si="40"/>
        <v>0</v>
      </c>
      <c r="N502" s="110"/>
    </row>
    <row r="503" spans="1:14" ht="30">
      <c r="A503" s="93"/>
      <c r="B503" s="100"/>
      <c r="C503" s="100"/>
      <c r="D503" s="100"/>
      <c r="E503" s="100"/>
      <c r="F503" s="101"/>
      <c r="G503" s="36" t="s">
        <v>203</v>
      </c>
      <c r="H503" s="30"/>
      <c r="I503" s="67" t="s">
        <v>314</v>
      </c>
      <c r="J503" s="23" t="s">
        <v>0</v>
      </c>
      <c r="K503" s="200">
        <f>SUM(K504+K507)</f>
        <v>100000</v>
      </c>
      <c r="L503" s="200">
        <f>SUM(L504+L507)</f>
        <v>81636.5</v>
      </c>
      <c r="M503" s="245">
        <f t="shared" si="40"/>
        <v>81.636499999999998</v>
      </c>
      <c r="N503" s="110"/>
    </row>
    <row r="504" spans="1:14" ht="45">
      <c r="A504" s="93"/>
      <c r="B504" s="100"/>
      <c r="C504" s="100"/>
      <c r="D504" s="100"/>
      <c r="E504" s="100"/>
      <c r="F504" s="101"/>
      <c r="G504" s="36" t="s">
        <v>148</v>
      </c>
      <c r="H504" s="30"/>
      <c r="I504" s="59" t="s">
        <v>315</v>
      </c>
      <c r="J504" s="23"/>
      <c r="K504" s="200">
        <f>SUM(K505)</f>
        <v>60000</v>
      </c>
      <c r="L504" s="200">
        <f>SUM(L505)</f>
        <v>54137.5</v>
      </c>
      <c r="M504" s="242">
        <f t="shared" si="40"/>
        <v>90.229166666666671</v>
      </c>
      <c r="N504" s="110"/>
    </row>
    <row r="505" spans="1:14" ht="30">
      <c r="A505" s="93"/>
      <c r="B505" s="100"/>
      <c r="C505" s="100"/>
      <c r="D505" s="100"/>
      <c r="E505" s="100"/>
      <c r="F505" s="101"/>
      <c r="G505" s="42" t="s">
        <v>37</v>
      </c>
      <c r="H505" s="30"/>
      <c r="I505" s="158" t="s">
        <v>316</v>
      </c>
      <c r="J505" s="26" t="s">
        <v>0</v>
      </c>
      <c r="K505" s="200">
        <f>SUM(K506)</f>
        <v>60000</v>
      </c>
      <c r="L505" s="200">
        <f>SUM(L506)</f>
        <v>54137.5</v>
      </c>
      <c r="M505" s="243">
        <f t="shared" si="40"/>
        <v>90.229166666666671</v>
      </c>
      <c r="N505" s="110"/>
    </row>
    <row r="506" spans="1:14" ht="30">
      <c r="A506" s="93"/>
      <c r="B506" s="100"/>
      <c r="C506" s="100"/>
      <c r="D506" s="100"/>
      <c r="E506" s="100"/>
      <c r="F506" s="101"/>
      <c r="G506" s="30" t="s">
        <v>2</v>
      </c>
      <c r="H506" s="30"/>
      <c r="I506" s="44" t="s">
        <v>0</v>
      </c>
      <c r="J506" s="26">
        <v>200</v>
      </c>
      <c r="K506" s="190">
        <v>60000</v>
      </c>
      <c r="L506" s="190">
        <v>54137.5</v>
      </c>
      <c r="M506" s="250">
        <f t="shared" si="40"/>
        <v>90.229166666666671</v>
      </c>
      <c r="N506" s="110"/>
    </row>
    <row r="507" spans="1:14" ht="45">
      <c r="A507" s="93"/>
      <c r="B507" s="100"/>
      <c r="C507" s="100"/>
      <c r="D507" s="100"/>
      <c r="E507" s="100"/>
      <c r="F507" s="101"/>
      <c r="G507" s="173" t="s">
        <v>305</v>
      </c>
      <c r="H507" s="30"/>
      <c r="I507" s="174" t="s">
        <v>317</v>
      </c>
      <c r="J507" s="26"/>
      <c r="K507" s="190">
        <f>SUM(K508)</f>
        <v>40000</v>
      </c>
      <c r="L507" s="190">
        <f>SUM(L508)</f>
        <v>27499</v>
      </c>
      <c r="M507" s="242">
        <f t="shared" si="40"/>
        <v>68.747500000000002</v>
      </c>
      <c r="N507" s="110"/>
    </row>
    <row r="508" spans="1:14" ht="30">
      <c r="A508" s="93"/>
      <c r="B508" s="100"/>
      <c r="C508" s="100"/>
      <c r="D508" s="100"/>
      <c r="E508" s="100"/>
      <c r="F508" s="101"/>
      <c r="G508" s="42" t="s">
        <v>306</v>
      </c>
      <c r="H508" s="30"/>
      <c r="I508" s="158" t="s">
        <v>318</v>
      </c>
      <c r="J508" s="26" t="s">
        <v>0</v>
      </c>
      <c r="K508" s="190">
        <f>SUM(K509:K510)</f>
        <v>40000</v>
      </c>
      <c r="L508" s="190">
        <f>SUM(L509:L510)</f>
        <v>27499</v>
      </c>
      <c r="M508" s="243">
        <f t="shared" si="40"/>
        <v>68.747500000000002</v>
      </c>
      <c r="N508" s="110"/>
    </row>
    <row r="509" spans="1:14" ht="30">
      <c r="A509" s="93"/>
      <c r="B509" s="100"/>
      <c r="C509" s="100"/>
      <c r="D509" s="100"/>
      <c r="E509" s="100"/>
      <c r="F509" s="101"/>
      <c r="G509" s="31" t="s">
        <v>2</v>
      </c>
      <c r="H509" s="30"/>
      <c r="I509" s="91" t="s">
        <v>0</v>
      </c>
      <c r="J509" s="26">
        <v>200</v>
      </c>
      <c r="K509" s="190">
        <v>10000</v>
      </c>
      <c r="L509" s="190">
        <v>4999</v>
      </c>
      <c r="M509" s="243">
        <f t="shared" si="40"/>
        <v>49.99</v>
      </c>
      <c r="N509" s="110"/>
    </row>
    <row r="510" spans="1:14" ht="45">
      <c r="A510" s="93"/>
      <c r="B510" s="100"/>
      <c r="C510" s="100"/>
      <c r="D510" s="100"/>
      <c r="E510" s="100"/>
      <c r="F510" s="101"/>
      <c r="G510" s="30" t="s">
        <v>4</v>
      </c>
      <c r="H510" s="30"/>
      <c r="I510" s="44"/>
      <c r="J510" s="26">
        <v>600</v>
      </c>
      <c r="K510" s="190">
        <v>30000</v>
      </c>
      <c r="L510" s="190">
        <v>22500</v>
      </c>
      <c r="M510" s="243">
        <f t="shared" si="40"/>
        <v>75</v>
      </c>
      <c r="N510" s="110"/>
    </row>
    <row r="511" spans="1:14" ht="60">
      <c r="A511" s="93"/>
      <c r="B511" s="100"/>
      <c r="C511" s="100"/>
      <c r="D511" s="100"/>
      <c r="E511" s="100"/>
      <c r="F511" s="101"/>
      <c r="G511" s="36" t="s">
        <v>434</v>
      </c>
      <c r="H511" s="30"/>
      <c r="I511" s="45" t="s">
        <v>319</v>
      </c>
      <c r="J511" s="23"/>
      <c r="K511" s="200">
        <f>SUM(K512:K512)</f>
        <v>6353644.0800000001</v>
      </c>
      <c r="L511" s="200">
        <f>SUM(L512:L512)</f>
        <v>5190479.08</v>
      </c>
      <c r="M511" s="242">
        <f t="shared" ref="M511:M520" si="41">L511/K511%</f>
        <v>81.692946829341437</v>
      </c>
      <c r="N511" s="110"/>
    </row>
    <row r="512" spans="1:14" ht="30">
      <c r="A512" s="93"/>
      <c r="B512" s="100"/>
      <c r="C512" s="100"/>
      <c r="D512" s="100"/>
      <c r="E512" s="100"/>
      <c r="F512" s="101"/>
      <c r="G512" s="36" t="s">
        <v>307</v>
      </c>
      <c r="H512" s="30"/>
      <c r="I512" s="45" t="s">
        <v>320</v>
      </c>
      <c r="J512" s="23"/>
      <c r="K512" s="200">
        <f>SUM(K513+K519+K515+K517)</f>
        <v>6353644.0800000001</v>
      </c>
      <c r="L512" s="200">
        <f>SUM(L513+L519+L515+L517)</f>
        <v>5190479.08</v>
      </c>
      <c r="M512" s="242">
        <f t="shared" si="41"/>
        <v>81.692946829341437</v>
      </c>
      <c r="N512" s="110"/>
    </row>
    <row r="513" spans="1:14" ht="30">
      <c r="A513" s="93"/>
      <c r="B513" s="100"/>
      <c r="C513" s="100"/>
      <c r="D513" s="100"/>
      <c r="E513" s="100"/>
      <c r="F513" s="101"/>
      <c r="G513" s="30" t="s">
        <v>58</v>
      </c>
      <c r="H513" s="30"/>
      <c r="I513" s="44" t="s">
        <v>321</v>
      </c>
      <c r="J513" s="26"/>
      <c r="K513" s="190">
        <f>SUM(K514:K514)</f>
        <v>4324000</v>
      </c>
      <c r="L513" s="190">
        <f>SUM(L514:L514)</f>
        <v>3662000</v>
      </c>
      <c r="M513" s="243">
        <f t="shared" si="41"/>
        <v>84.690101757631822</v>
      </c>
      <c r="N513" s="110"/>
    </row>
    <row r="514" spans="1:14" ht="45">
      <c r="A514" s="93"/>
      <c r="B514" s="100"/>
      <c r="C514" s="100"/>
      <c r="D514" s="100"/>
      <c r="E514" s="100"/>
      <c r="F514" s="101"/>
      <c r="G514" s="30" t="s">
        <v>4</v>
      </c>
      <c r="H514" s="30"/>
      <c r="I514" s="44"/>
      <c r="J514" s="26">
        <v>600</v>
      </c>
      <c r="K514" s="190">
        <v>4324000</v>
      </c>
      <c r="L514" s="190">
        <v>3662000</v>
      </c>
      <c r="M514" s="243">
        <f t="shared" si="41"/>
        <v>84.690101757631822</v>
      </c>
      <c r="N514" s="110"/>
    </row>
    <row r="515" spans="1:14" ht="45">
      <c r="A515" s="93"/>
      <c r="B515" s="225"/>
      <c r="C515" s="225"/>
      <c r="D515" s="225"/>
      <c r="E515" s="225"/>
      <c r="F515" s="226"/>
      <c r="G515" s="30" t="s">
        <v>350</v>
      </c>
      <c r="H515" s="30"/>
      <c r="I515" s="44" t="s">
        <v>441</v>
      </c>
      <c r="J515" s="26"/>
      <c r="K515" s="190">
        <f>SUM(K516:K516)</f>
        <v>1252.6500000000001</v>
      </c>
      <c r="L515" s="190">
        <f>SUM(L516:L516)</f>
        <v>1252.6500000000001</v>
      </c>
      <c r="M515" s="243">
        <f t="shared" si="41"/>
        <v>100</v>
      </c>
      <c r="N515" s="110"/>
    </row>
    <row r="516" spans="1:14" ht="45">
      <c r="A516" s="93"/>
      <c r="B516" s="225"/>
      <c r="C516" s="225"/>
      <c r="D516" s="225"/>
      <c r="E516" s="225"/>
      <c r="F516" s="226"/>
      <c r="G516" s="30" t="s">
        <v>4</v>
      </c>
      <c r="H516" s="30"/>
      <c r="I516" s="44"/>
      <c r="J516" s="26">
        <v>600</v>
      </c>
      <c r="K516" s="190">
        <v>1252.6500000000001</v>
      </c>
      <c r="L516" s="190">
        <v>1252.6500000000001</v>
      </c>
      <c r="M516" s="243">
        <f t="shared" si="41"/>
        <v>100</v>
      </c>
      <c r="N516" s="110"/>
    </row>
    <row r="517" spans="1:14" ht="45">
      <c r="A517" s="93"/>
      <c r="B517" s="257"/>
      <c r="C517" s="257"/>
      <c r="D517" s="257"/>
      <c r="E517" s="257"/>
      <c r="F517" s="258"/>
      <c r="G517" s="30" t="s">
        <v>502</v>
      </c>
      <c r="H517" s="30"/>
      <c r="I517" s="44" t="s">
        <v>503</v>
      </c>
      <c r="J517" s="26"/>
      <c r="K517" s="190">
        <f>SUM(K518:K518)</f>
        <v>2004591</v>
      </c>
      <c r="L517" s="190">
        <f>SUM(L518:L518)</f>
        <v>1503426</v>
      </c>
      <c r="M517" s="243">
        <f t="shared" si="41"/>
        <v>74.999139475334374</v>
      </c>
      <c r="N517" s="110"/>
    </row>
    <row r="518" spans="1:14" ht="45">
      <c r="A518" s="93"/>
      <c r="B518" s="257"/>
      <c r="C518" s="257"/>
      <c r="D518" s="257"/>
      <c r="E518" s="257"/>
      <c r="F518" s="258"/>
      <c r="G518" s="30" t="s">
        <v>4</v>
      </c>
      <c r="H518" s="30"/>
      <c r="I518" s="44"/>
      <c r="J518" s="26">
        <v>600</v>
      </c>
      <c r="K518" s="190">
        <v>2004591</v>
      </c>
      <c r="L518" s="190">
        <v>1503426</v>
      </c>
      <c r="M518" s="243">
        <f t="shared" si="41"/>
        <v>74.999139475334374</v>
      </c>
      <c r="N518" s="110"/>
    </row>
    <row r="519" spans="1:14" ht="45">
      <c r="A519" s="93"/>
      <c r="B519" s="198"/>
      <c r="C519" s="198"/>
      <c r="D519" s="198"/>
      <c r="E519" s="198"/>
      <c r="F519" s="199"/>
      <c r="G519" s="30" t="s">
        <v>350</v>
      </c>
      <c r="H519" s="30"/>
      <c r="I519" s="44" t="s">
        <v>365</v>
      </c>
      <c r="J519" s="26"/>
      <c r="K519" s="190">
        <f>SUM(K520:K520)</f>
        <v>23800.43</v>
      </c>
      <c r="L519" s="190">
        <f>SUM(L520:L520)</f>
        <v>23800.43</v>
      </c>
      <c r="M519" s="243">
        <f t="shared" si="41"/>
        <v>100</v>
      </c>
      <c r="N519" s="110"/>
    </row>
    <row r="520" spans="1:14" ht="45">
      <c r="A520" s="93"/>
      <c r="B520" s="198"/>
      <c r="C520" s="198"/>
      <c r="D520" s="198"/>
      <c r="E520" s="198"/>
      <c r="F520" s="199"/>
      <c r="G520" s="30" t="s">
        <v>4</v>
      </c>
      <c r="H520" s="30"/>
      <c r="I520" s="44"/>
      <c r="J520" s="26">
        <v>600</v>
      </c>
      <c r="K520" s="190">
        <v>23800.43</v>
      </c>
      <c r="L520" s="190">
        <v>23800.43</v>
      </c>
      <c r="M520" s="243">
        <f t="shared" si="41"/>
        <v>100</v>
      </c>
      <c r="N520" s="110"/>
    </row>
    <row r="521" spans="1:14" ht="15">
      <c r="A521" s="93"/>
      <c r="B521" s="100"/>
      <c r="C521" s="100"/>
      <c r="D521" s="100"/>
      <c r="E521" s="100"/>
      <c r="F521" s="101"/>
      <c r="G521" s="17" t="s">
        <v>8</v>
      </c>
      <c r="H521" s="21"/>
      <c r="I521" s="76" t="s">
        <v>112</v>
      </c>
      <c r="J521" s="19" t="s">
        <v>0</v>
      </c>
      <c r="K521" s="165">
        <f>SUM(K522+K529+K526)</f>
        <v>2160070</v>
      </c>
      <c r="L521" s="165">
        <f>SUM(L522+L529+L526)</f>
        <v>1582243.83</v>
      </c>
      <c r="M521" s="241">
        <f t="shared" ref="M521:M525" si="42">L520/K520%</f>
        <v>100</v>
      </c>
      <c r="N521" s="110"/>
    </row>
    <row r="522" spans="1:14" ht="15">
      <c r="A522" s="93"/>
      <c r="B522" s="279" t="s">
        <v>11</v>
      </c>
      <c r="C522" s="279"/>
      <c r="D522" s="279"/>
      <c r="E522" s="279"/>
      <c r="F522" s="280"/>
      <c r="G522" s="54" t="s">
        <v>7</v>
      </c>
      <c r="H522" s="17"/>
      <c r="I522" s="79" t="s">
        <v>116</v>
      </c>
      <c r="J522" s="23"/>
      <c r="K522" s="186">
        <f>SUM(K523:K525)</f>
        <v>2066000</v>
      </c>
      <c r="L522" s="186">
        <f>SUM(L523:L525)</f>
        <v>1488173.83</v>
      </c>
      <c r="M522" s="243">
        <f t="shared" si="42"/>
        <v>73.249655335243773</v>
      </c>
      <c r="N522" s="152"/>
    </row>
    <row r="523" spans="1:14" ht="90">
      <c r="A523" s="93"/>
      <c r="B523" s="281" t="s">
        <v>10</v>
      </c>
      <c r="C523" s="281"/>
      <c r="D523" s="281"/>
      <c r="E523" s="281"/>
      <c r="F523" s="282"/>
      <c r="G523" s="31" t="s">
        <v>3</v>
      </c>
      <c r="H523" s="55"/>
      <c r="I523" s="39" t="s">
        <v>0</v>
      </c>
      <c r="J523" s="26">
        <v>100</v>
      </c>
      <c r="K523" s="186">
        <v>1970274</v>
      </c>
      <c r="L523" s="186">
        <v>1443822.72</v>
      </c>
      <c r="M523" s="243">
        <f t="shared" si="42"/>
        <v>72.031647144240083</v>
      </c>
      <c r="N523" s="110"/>
    </row>
    <row r="524" spans="1:14" ht="30">
      <c r="A524" s="93"/>
      <c r="B524" s="97"/>
      <c r="C524" s="97"/>
      <c r="D524" s="97"/>
      <c r="E524" s="97"/>
      <c r="F524" s="98"/>
      <c r="G524" s="30" t="s">
        <v>2</v>
      </c>
      <c r="H524" s="31"/>
      <c r="I524" s="39" t="s">
        <v>0</v>
      </c>
      <c r="J524" s="26">
        <v>200</v>
      </c>
      <c r="K524" s="186">
        <v>94426</v>
      </c>
      <c r="L524" s="186">
        <v>43733.11</v>
      </c>
      <c r="M524" s="243">
        <f t="shared" si="42"/>
        <v>73.280301115479361</v>
      </c>
      <c r="N524" s="110"/>
    </row>
    <row r="525" spans="1:14" ht="15">
      <c r="A525" s="93"/>
      <c r="B525" s="275" t="s">
        <v>9</v>
      </c>
      <c r="C525" s="275"/>
      <c r="D525" s="275"/>
      <c r="E525" s="275"/>
      <c r="F525" s="276"/>
      <c r="G525" s="30" t="s">
        <v>1</v>
      </c>
      <c r="H525" s="30"/>
      <c r="I525" s="39" t="s">
        <v>0</v>
      </c>
      <c r="J525" s="26">
        <v>800</v>
      </c>
      <c r="K525" s="186">
        <v>1300</v>
      </c>
      <c r="L525" s="186">
        <v>618</v>
      </c>
      <c r="M525" s="243">
        <f t="shared" si="42"/>
        <v>46.314690869040305</v>
      </c>
      <c r="N525" s="110"/>
    </row>
    <row r="526" spans="1:14" ht="45">
      <c r="A526" s="93"/>
      <c r="B526" s="266"/>
      <c r="C526" s="266"/>
      <c r="D526" s="266"/>
      <c r="E526" s="266"/>
      <c r="F526" s="267"/>
      <c r="G526" s="30" t="s">
        <v>475</v>
      </c>
      <c r="H526" s="31"/>
      <c r="I526" s="44" t="s">
        <v>476</v>
      </c>
      <c r="J526" s="47"/>
      <c r="K526" s="33">
        <f>SUM(K527+K528)</f>
        <v>28970</v>
      </c>
      <c r="L526" s="33">
        <f>SUM(L527+L528)</f>
        <v>28970</v>
      </c>
      <c r="M526" s="243">
        <f t="shared" ref="M526:M528" si="43">L526/K526%</f>
        <v>100</v>
      </c>
      <c r="N526" s="110"/>
    </row>
    <row r="527" spans="1:14" ht="90">
      <c r="A527" s="93"/>
      <c r="B527" s="266"/>
      <c r="C527" s="266"/>
      <c r="D527" s="266"/>
      <c r="E527" s="266"/>
      <c r="F527" s="267"/>
      <c r="G527" s="31" t="s">
        <v>3</v>
      </c>
      <c r="H527" s="31"/>
      <c r="I527" s="56"/>
      <c r="J527" s="26">
        <v>100</v>
      </c>
      <c r="K527" s="33">
        <v>11985</v>
      </c>
      <c r="L527" s="33">
        <v>11985</v>
      </c>
      <c r="M527" s="243">
        <f t="shared" si="43"/>
        <v>100</v>
      </c>
      <c r="N527" s="110"/>
    </row>
    <row r="528" spans="1:14" ht="45">
      <c r="A528" s="93"/>
      <c r="B528" s="266"/>
      <c r="C528" s="266"/>
      <c r="D528" s="266"/>
      <c r="E528" s="266"/>
      <c r="F528" s="267"/>
      <c r="G528" s="30" t="s">
        <v>4</v>
      </c>
      <c r="H528" s="30"/>
      <c r="I528" s="44"/>
      <c r="J528" s="26">
        <v>600</v>
      </c>
      <c r="K528" s="186">
        <v>16985</v>
      </c>
      <c r="L528" s="186">
        <v>16985</v>
      </c>
      <c r="M528" s="243">
        <f t="shared" si="43"/>
        <v>100</v>
      </c>
      <c r="N528" s="110"/>
    </row>
    <row r="529" spans="1:14" ht="45">
      <c r="A529" s="93"/>
      <c r="B529" s="259"/>
      <c r="C529" s="259"/>
      <c r="D529" s="259"/>
      <c r="E529" s="259"/>
      <c r="F529" s="260"/>
      <c r="G529" s="30" t="s">
        <v>477</v>
      </c>
      <c r="H529" s="31"/>
      <c r="I529" s="64" t="s">
        <v>478</v>
      </c>
      <c r="J529" s="26"/>
      <c r="K529" s="33">
        <f>SUM(K530)</f>
        <v>65100</v>
      </c>
      <c r="L529" s="33">
        <f>SUM(L530)</f>
        <v>65100</v>
      </c>
      <c r="M529" s="243">
        <f t="shared" ref="M529:M531" si="44">L529/K529%</f>
        <v>100</v>
      </c>
      <c r="N529" s="110"/>
    </row>
    <row r="530" spans="1:14" ht="45">
      <c r="A530" s="93"/>
      <c r="B530" s="259"/>
      <c r="C530" s="259"/>
      <c r="D530" s="259"/>
      <c r="E530" s="259"/>
      <c r="F530" s="260"/>
      <c r="G530" s="30" t="s">
        <v>4</v>
      </c>
      <c r="H530" s="30"/>
      <c r="I530" s="44"/>
      <c r="J530" s="26">
        <v>600</v>
      </c>
      <c r="K530" s="33">
        <v>65100</v>
      </c>
      <c r="L530" s="33">
        <v>65100</v>
      </c>
      <c r="M530" s="243">
        <f t="shared" si="44"/>
        <v>100</v>
      </c>
      <c r="N530" s="110"/>
    </row>
    <row r="531" spans="1:14" ht="15">
      <c r="A531" s="93"/>
      <c r="B531" s="277">
        <v>200</v>
      </c>
      <c r="C531" s="277"/>
      <c r="D531" s="277"/>
      <c r="E531" s="277"/>
      <c r="F531" s="278"/>
      <c r="G531" s="17" t="s">
        <v>29</v>
      </c>
      <c r="H531" s="30"/>
      <c r="I531" s="70" t="s">
        <v>0</v>
      </c>
      <c r="J531" s="175"/>
      <c r="K531" s="176">
        <f>SUM(K11+K191+K211+K317+K327+K361+K399)</f>
        <v>1436466568.4499998</v>
      </c>
      <c r="L531" s="176">
        <f>SUM(L11+L191+L211+L317+L327+L361+L399)</f>
        <v>1088953134.0099998</v>
      </c>
      <c r="M531" s="241">
        <f t="shared" si="44"/>
        <v>75.807760370296691</v>
      </c>
      <c r="N531" s="110"/>
    </row>
  </sheetData>
  <mergeCells count="34">
    <mergeCell ref="I1:M1"/>
    <mergeCell ref="I5:M5"/>
    <mergeCell ref="B7:M7"/>
    <mergeCell ref="B213:F213"/>
    <mergeCell ref="G2:M2"/>
    <mergeCell ref="G3:M3"/>
    <mergeCell ref="H4:M4"/>
    <mergeCell ref="B216:F216"/>
    <mergeCell ref="B217:F217"/>
    <mergeCell ref="B214:F214"/>
    <mergeCell ref="B233:F233"/>
    <mergeCell ref="B220:F220"/>
    <mergeCell ref="B221:F221"/>
    <mergeCell ref="B371:F371"/>
    <mergeCell ref="B452:F452"/>
    <mergeCell ref="B222:F222"/>
    <mergeCell ref="B223:F223"/>
    <mergeCell ref="B231:F231"/>
    <mergeCell ref="B450:F450"/>
    <mergeCell ref="B449:F449"/>
    <mergeCell ref="B229:F229"/>
    <mergeCell ref="B364:F364"/>
    <mergeCell ref="B363:F363"/>
    <mergeCell ref="B386:F386"/>
    <mergeCell ref="B384:F384"/>
    <mergeCell ref="B385:F385"/>
    <mergeCell ref="B369:F369"/>
    <mergeCell ref="B234:F234"/>
    <mergeCell ref="B457:F457"/>
    <mergeCell ref="B453:F453"/>
    <mergeCell ref="B531:F531"/>
    <mergeCell ref="B525:F525"/>
    <mergeCell ref="B522:F522"/>
    <mergeCell ref="B523:F523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2024-10-16T05:35:21Z</cp:lastPrinted>
  <dcterms:created xsi:type="dcterms:W3CDTF">2013-10-18T09:34:20Z</dcterms:created>
  <dcterms:modified xsi:type="dcterms:W3CDTF">2024-10-16T05:45:03Z</dcterms:modified>
</cp:coreProperties>
</file>