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4 год" sheetId="3" r:id="rId1"/>
    <sheet name="Лист1" sheetId="4" r:id="rId2"/>
  </sheets>
  <calcPr calcId="145621"/>
</workbook>
</file>

<file path=xl/calcChain.xml><?xml version="1.0" encoding="utf-8"?>
<calcChain xmlns="http://schemas.openxmlformats.org/spreadsheetml/2006/main">
  <c r="E232" i="3" l="1"/>
  <c r="E233" i="3"/>
  <c r="E234" i="3"/>
  <c r="E225" i="3"/>
  <c r="E226" i="3"/>
  <c r="E217" i="3"/>
  <c r="E220" i="3"/>
  <c r="E224" i="3"/>
  <c r="E211" i="3"/>
  <c r="E214" i="3"/>
  <c r="E205" i="3"/>
  <c r="E208" i="3"/>
  <c r="E197" i="3"/>
  <c r="E198" i="3"/>
  <c r="E199" i="3"/>
  <c r="E202" i="3"/>
  <c r="E187" i="3"/>
  <c r="E188" i="3"/>
  <c r="E189" i="3"/>
  <c r="E190" i="3"/>
  <c r="E191" i="3"/>
  <c r="E192" i="3"/>
  <c r="E193" i="3"/>
  <c r="E195" i="3"/>
  <c r="E196" i="3"/>
  <c r="E181" i="3"/>
  <c r="E182" i="3"/>
  <c r="E183" i="3"/>
  <c r="E184" i="3"/>
  <c r="E185" i="3"/>
  <c r="E186" i="3"/>
  <c r="E167" i="3"/>
  <c r="E170" i="3"/>
  <c r="E173" i="3"/>
  <c r="E174" i="3"/>
  <c r="E175" i="3"/>
  <c r="E176" i="3"/>
  <c r="E177" i="3"/>
  <c r="E150" i="3"/>
  <c r="E151" i="3"/>
  <c r="E152" i="3"/>
  <c r="E154" i="3"/>
  <c r="E155" i="3"/>
  <c r="E156" i="3"/>
  <c r="E157" i="3"/>
  <c r="E159" i="3"/>
  <c r="E160" i="3"/>
  <c r="E164" i="3"/>
  <c r="E139" i="3"/>
  <c r="E140" i="3"/>
  <c r="E149" i="3"/>
  <c r="E136" i="3"/>
  <c r="E137" i="3"/>
  <c r="E138" i="3"/>
  <c r="E133" i="3"/>
  <c r="E134" i="3"/>
  <c r="E135" i="3"/>
  <c r="E131" i="3"/>
  <c r="E132" i="3"/>
  <c r="E128" i="3"/>
  <c r="E129" i="3"/>
  <c r="E130" i="3"/>
  <c r="E125" i="3"/>
  <c r="E126" i="3"/>
  <c r="E127" i="3"/>
  <c r="E122" i="3"/>
  <c r="E123" i="3"/>
  <c r="E124" i="3"/>
  <c r="E119" i="3"/>
  <c r="E120" i="3"/>
  <c r="E121" i="3"/>
  <c r="E116" i="3"/>
  <c r="E117" i="3"/>
  <c r="E118" i="3"/>
  <c r="E112" i="3"/>
  <c r="E113" i="3"/>
  <c r="E114" i="3"/>
  <c r="E115" i="3"/>
  <c r="E109" i="3"/>
  <c r="E110" i="3"/>
  <c r="E111" i="3"/>
  <c r="E106" i="3"/>
  <c r="E107" i="3"/>
  <c r="E108" i="3"/>
  <c r="E104" i="3"/>
  <c r="E105" i="3"/>
  <c r="E102" i="3"/>
  <c r="E103" i="3"/>
  <c r="E95" i="3"/>
  <c r="E96" i="3"/>
  <c r="E99" i="3"/>
  <c r="E91" i="3"/>
  <c r="E94" i="3"/>
  <c r="E87" i="3"/>
  <c r="E88" i="3"/>
  <c r="E71" i="3"/>
  <c r="E74" i="3"/>
  <c r="E78" i="3"/>
  <c r="E63" i="3"/>
  <c r="E64" i="3"/>
  <c r="E65" i="3"/>
  <c r="E66" i="3"/>
  <c r="E57" i="3"/>
  <c r="E52" i="3"/>
  <c r="E53" i="3"/>
  <c r="E55" i="3"/>
  <c r="E44" i="3"/>
  <c r="E49" i="3"/>
  <c r="E34" i="3"/>
  <c r="E36" i="3"/>
  <c r="E39" i="3"/>
  <c r="E42" i="3"/>
  <c r="E28" i="3"/>
  <c r="E29" i="3"/>
  <c r="E26" i="3"/>
  <c r="E27" i="3"/>
  <c r="E17" i="3"/>
  <c r="E18" i="3"/>
  <c r="E21" i="3"/>
  <c r="E15" i="3"/>
  <c r="E13" i="3"/>
  <c r="D241" i="3" l="1"/>
  <c r="C241" i="3"/>
  <c r="D239" i="3"/>
  <c r="D238" i="3" s="1"/>
  <c r="C239" i="3"/>
  <c r="C238" i="3" s="1"/>
  <c r="C235" i="3"/>
  <c r="D236" i="3"/>
  <c r="D235" i="3" s="1"/>
  <c r="C236" i="3"/>
  <c r="D230" i="3"/>
  <c r="D231" i="3"/>
  <c r="D228" i="3"/>
  <c r="D227" i="3" s="1"/>
  <c r="C228" i="3"/>
  <c r="C227" i="3" s="1"/>
  <c r="D223" i="3"/>
  <c r="D222" i="3" s="1"/>
  <c r="D180" i="3"/>
  <c r="D219" i="3"/>
  <c r="D216" i="3"/>
  <c r="D212" i="3"/>
  <c r="D213" i="3"/>
  <c r="D210" i="3"/>
  <c r="D207" i="3"/>
  <c r="D204" i="3"/>
  <c r="D201" i="3"/>
  <c r="D172" i="3"/>
  <c r="D169" i="3"/>
  <c r="D166" i="3"/>
  <c r="D163" i="3"/>
  <c r="D158" i="3"/>
  <c r="D148" i="3"/>
  <c r="D12" i="3"/>
  <c r="D142" i="3"/>
  <c r="D141" i="3" s="1"/>
  <c r="D143" i="3"/>
  <c r="C143" i="3"/>
  <c r="C142" i="3" s="1"/>
  <c r="C141" i="3" s="1"/>
  <c r="D100" i="3"/>
  <c r="D98" i="3"/>
  <c r="D93" i="3"/>
  <c r="D90" i="3"/>
  <c r="D86" i="3"/>
  <c r="D80" i="3"/>
  <c r="D79" i="3" s="1"/>
  <c r="C80" i="3"/>
  <c r="C79" i="3" s="1"/>
  <c r="D77" i="3"/>
  <c r="D73" i="3"/>
  <c r="D70" i="3"/>
  <c r="D62" i="3"/>
  <c r="D59" i="3"/>
  <c r="D58" i="3" s="1"/>
  <c r="C59" i="3"/>
  <c r="C58" i="3" s="1"/>
  <c r="D56" i="3"/>
  <c r="D54" i="3"/>
  <c r="D51" i="3"/>
  <c r="D47" i="3"/>
  <c r="D48" i="3"/>
  <c r="D41" i="3"/>
  <c r="C41" i="3"/>
  <c r="D38" i="3"/>
  <c r="D37" i="3"/>
  <c r="D33" i="3"/>
  <c r="D35" i="3"/>
  <c r="D31" i="3"/>
  <c r="C31" i="3"/>
  <c r="D25" i="3"/>
  <c r="D221" i="3" l="1"/>
  <c r="D30" i="3"/>
  <c r="D162" i="3"/>
  <c r="E213" i="3"/>
  <c r="E219" i="3"/>
  <c r="D24" i="3"/>
  <c r="E41" i="3"/>
  <c r="D50" i="3"/>
  <c r="D69" i="3"/>
  <c r="D76" i="3"/>
  <c r="D89" i="3"/>
  <c r="D165" i="3"/>
  <c r="E165" i="3" s="1"/>
  <c r="D200" i="3"/>
  <c r="D40" i="3"/>
  <c r="D92" i="3"/>
  <c r="E93" i="3"/>
  <c r="D168" i="3"/>
  <c r="D61" i="3"/>
  <c r="D72" i="3"/>
  <c r="D97" i="3"/>
  <c r="D147" i="3"/>
  <c r="E158" i="3"/>
  <c r="D171" i="3"/>
  <c r="E171" i="3" s="1"/>
  <c r="E172" i="3"/>
  <c r="D203" i="3"/>
  <c r="D209" i="3"/>
  <c r="D215" i="3"/>
  <c r="D179" i="3"/>
  <c r="D11" i="3"/>
  <c r="D206" i="3"/>
  <c r="D218" i="3"/>
  <c r="D46" i="3"/>
  <c r="D85" i="3"/>
  <c r="C158" i="3"/>
  <c r="C231" i="3"/>
  <c r="E231" i="3" s="1"/>
  <c r="C166" i="3"/>
  <c r="C165" i="3" s="1"/>
  <c r="C218" i="3"/>
  <c r="C219" i="3"/>
  <c r="C204" i="3"/>
  <c r="C203" i="3" s="1"/>
  <c r="C40" i="3"/>
  <c r="C180" i="3"/>
  <c r="E180" i="3" s="1"/>
  <c r="C213" i="3"/>
  <c r="C172" i="3"/>
  <c r="C171" i="3" s="1"/>
  <c r="C100" i="3"/>
  <c r="E100" i="3" s="1"/>
  <c r="C207" i="3"/>
  <c r="C206" i="3" s="1"/>
  <c r="C93" i="3"/>
  <c r="C12" i="3"/>
  <c r="E12" i="3" s="1"/>
  <c r="C153" i="3"/>
  <c r="E153" i="3" s="1"/>
  <c r="C43" i="3"/>
  <c r="E43" i="3" s="1"/>
  <c r="D84" i="3" l="1"/>
  <c r="E218" i="3"/>
  <c r="D178" i="3"/>
  <c r="E179" i="3"/>
  <c r="D161" i="3"/>
  <c r="E206" i="3"/>
  <c r="D68" i="3"/>
  <c r="E204" i="3"/>
  <c r="E207" i="3"/>
  <c r="E203" i="3"/>
  <c r="E40" i="3"/>
  <c r="E166" i="3"/>
  <c r="D75" i="3"/>
  <c r="C223" i="3"/>
  <c r="C169" i="3"/>
  <c r="C230" i="3"/>
  <c r="E230" i="3" s="1"/>
  <c r="C179" i="3"/>
  <c r="C201" i="3"/>
  <c r="C216" i="3"/>
  <c r="C212" i="3"/>
  <c r="E212" i="3" s="1"/>
  <c r="C210" i="3"/>
  <c r="C163" i="3"/>
  <c r="C148" i="3"/>
  <c r="C98" i="3"/>
  <c r="C70" i="3"/>
  <c r="C51" i="3"/>
  <c r="E51" i="3" s="1"/>
  <c r="C48" i="3"/>
  <c r="C97" i="3" l="1"/>
  <c r="E97" i="3" s="1"/>
  <c r="E98" i="3"/>
  <c r="C47" i="3"/>
  <c r="E47" i="3" s="1"/>
  <c r="E48" i="3"/>
  <c r="C147" i="3"/>
  <c r="E147" i="3" s="1"/>
  <c r="E148" i="3"/>
  <c r="C215" i="3"/>
  <c r="E215" i="3" s="1"/>
  <c r="E216" i="3"/>
  <c r="C168" i="3"/>
  <c r="E168" i="3" s="1"/>
  <c r="E169" i="3"/>
  <c r="C162" i="3"/>
  <c r="E162" i="3" s="1"/>
  <c r="E163" i="3"/>
  <c r="C200" i="3"/>
  <c r="E200" i="3" s="1"/>
  <c r="E201" i="3"/>
  <c r="C222" i="3"/>
  <c r="E223" i="3"/>
  <c r="D146" i="3"/>
  <c r="D67" i="3"/>
  <c r="C69" i="3"/>
  <c r="E69" i="3" s="1"/>
  <c r="E70" i="3"/>
  <c r="C209" i="3"/>
  <c r="E209" i="3" s="1"/>
  <c r="E210" i="3"/>
  <c r="C161" i="3"/>
  <c r="E161" i="3" s="1"/>
  <c r="C62" i="3"/>
  <c r="C221" i="3" l="1"/>
  <c r="E221" i="3" s="1"/>
  <c r="E222" i="3"/>
  <c r="C61" i="3"/>
  <c r="E61" i="3" s="1"/>
  <c r="E62" i="3"/>
  <c r="D10" i="3"/>
  <c r="C178" i="3"/>
  <c r="E178" i="3" s="1"/>
  <c r="D145" i="3"/>
  <c r="C77" i="3"/>
  <c r="C90" i="3"/>
  <c r="C92" i="3"/>
  <c r="E92" i="3" s="1"/>
  <c r="C89" i="3" l="1"/>
  <c r="E89" i="3" s="1"/>
  <c r="E90" i="3"/>
  <c r="C76" i="3"/>
  <c r="E77" i="3"/>
  <c r="D245" i="3"/>
  <c r="C86" i="3"/>
  <c r="C73" i="3"/>
  <c r="C72" i="3" l="1"/>
  <c r="E72" i="3" s="1"/>
  <c r="E73" i="3"/>
  <c r="C85" i="3"/>
  <c r="E86" i="3"/>
  <c r="C75" i="3"/>
  <c r="E75" i="3" s="1"/>
  <c r="E76" i="3"/>
  <c r="C56" i="3"/>
  <c r="E56" i="3" s="1"/>
  <c r="C54" i="3"/>
  <c r="C38" i="3"/>
  <c r="C33" i="3"/>
  <c r="C35" i="3"/>
  <c r="E35" i="3" s="1"/>
  <c r="C25" i="3"/>
  <c r="C11" i="3"/>
  <c r="E11" i="3" s="1"/>
  <c r="C30" i="3" l="1"/>
  <c r="E30" i="3" s="1"/>
  <c r="E33" i="3"/>
  <c r="C68" i="3"/>
  <c r="C37" i="3"/>
  <c r="E37" i="3" s="1"/>
  <c r="E38" i="3"/>
  <c r="C84" i="3"/>
  <c r="E84" i="3" s="1"/>
  <c r="E85" i="3"/>
  <c r="C24" i="3"/>
  <c r="E24" i="3" s="1"/>
  <c r="E25" i="3"/>
  <c r="C50" i="3"/>
  <c r="E50" i="3" s="1"/>
  <c r="E54" i="3"/>
  <c r="C46" i="3"/>
  <c r="E46" i="3" s="1"/>
  <c r="C67" i="3" l="1"/>
  <c r="E67" i="3" s="1"/>
  <c r="E68" i="3"/>
  <c r="C10" i="3"/>
  <c r="E10" i="3" s="1"/>
  <c r="C146" i="3" l="1"/>
  <c r="C145" i="3" l="1"/>
  <c r="E145" i="3" s="1"/>
  <c r="E146" i="3"/>
  <c r="C245" i="3"/>
  <c r="E245" i="3" s="1"/>
</calcChain>
</file>

<file path=xl/sharedStrings.xml><?xml version="1.0" encoding="utf-8"?>
<sst xmlns="http://schemas.openxmlformats.org/spreadsheetml/2006/main" count="484" uniqueCount="459">
  <si>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</si>
  <si>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</si>
  <si>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</si>
  <si>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</si>
  <si>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</si>
  <si>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</si>
  <si>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</si>
  <si>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</si>
  <si>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</si>
  <si>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</si>
  <si>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</si>
  <si>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</si>
  <si>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</si>
  <si>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</si>
  <si>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</si>
  <si>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</si>
  <si>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</si>
  <si>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</si>
  <si>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</si>
  <si>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</si>
  <si>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</si>
  <si>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</si>
  <si>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</si>
  <si>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</si>
  <si>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</si>
  <si>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</si>
  <si>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</si>
  <si>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</si>
  <si>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</si>
  <si>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</si>
  <si>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</si>
  <si>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</si>
  <si>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</si>
  <si>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</si>
  <si>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</si>
  <si>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</si>
  <si>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</si>
  <si>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</si>
  <si>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</si>
  <si>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</si>
  <si>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</si>
  <si>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</si>
  <si>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</si>
  <si>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</si>
  <si>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</si>
  <si>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</si>
  <si>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</si>
  <si>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</si>
  <si>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</si>
  <si>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</si>
  <si>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</si>
  <si>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</si>
  <si>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</si>
  <si>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</si>
  <si>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</si>
  <si>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</si>
  <si>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</si>
  <si>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</si>
  <si>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</si>
  <si>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</si>
  <si>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</si>
  <si>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</si>
  <si>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</si>
  <si>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</si>
  <si>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</si>
  <si>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</si>
  <si>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</si>
  <si>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</si>
  <si>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</si>
  <si>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</si>
  <si>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</si>
  <si>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</si>
  <si>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</si>
  <si>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</si>
  <si>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</si>
  <si>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</si>
  <si>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</si>
  <si>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</si>
  <si>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</si>
  <si>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</si>
  <si>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</si>
  <si>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</si>
  <si>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</si>
  <si>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</si>
  <si>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</si>
  <si>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</si>
  <si>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</si>
  <si>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</si>
  <si>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</si>
  <si>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</si>
  <si>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</si>
  <si>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</si>
  <si>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</si>
  <si>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</si>
  <si>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</si>
  <si>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</si>
  <si>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</si>
  <si>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</si>
  <si>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</si>
  <si>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</si>
  <si>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</si>
  <si>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</si>
  <si>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</si>
  <si>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</si>
  <si>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</si>
  <si>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</si>
  <si>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</si>
  <si>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</si>
  <si>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</si>
  <si>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</si>
  <si>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</si>
  <si>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</si>
  <si>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</si>
  <si>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</si>
  <si>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</si>
  <si>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</si>
  <si>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</si>
  <si>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</si>
  <si>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</si>
  <si>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</si>
  <si>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</si>
  <si>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</si>
  <si>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</si>
  <si>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</si>
  <si>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</si>
  <si>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</si>
  <si>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</si>
  <si>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</si>
  <si>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</si>
  <si>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</si>
  <si>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</si>
  <si>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</si>
  <si>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</si>
  <si>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</si>
  <si>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</si>
  <si>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</si>
  <si>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</si>
  <si>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</si>
  <si>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</si>
  <si>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</si>
  <si>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</si>
  <si>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</si>
  <si>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</si>
  <si>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</si>
  <si>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</si>
  <si>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</si>
  <si>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</si>
  <si>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</si>
  <si>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</si>
  <si>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</si>
  <si>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</si>
  <si>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</si>
  <si>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</si>
  <si>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</si>
  <si>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</si>
  <si>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</si>
  <si>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</si>
  <si>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</si>
  <si>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</si>
  <si>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</si>
  <si>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</si>
  <si>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</si>
  <si>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</si>
  <si>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</si>
  <si>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</si>
  <si>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</si>
  <si>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</si>
  <si>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</si>
  <si>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</si>
  <si>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</si>
  <si>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</si>
  <si>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</si>
  <si>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</si>
  <si>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</si>
  <si>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</si>
  <si>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</si>
  <si>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</si>
  <si>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</si>
  <si>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</si>
  <si>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</si>
  <si>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</si>
  <si>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</si>
  <si>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</si>
  <si>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</si>
  <si>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</si>
  <si>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</si>
  <si>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</si>
  <si>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</si>
  <si>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</si>
  <si>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</si>
  <si>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</si>
  <si>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</si>
  <si>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000 2 02 49999 00 0000 150</t>
  </si>
  <si>
    <t>000 2 02 49999 05 0000 150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</si>
  <si>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</si>
  <si>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</si>
  <si>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</si>
  <si>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</si>
  <si>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</si>
  <si>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</si>
  <si>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</si>
  <si>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</si>
  <si>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</si>
  <si>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</si>
  <si>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</si>
  <si>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</si>
  <si>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</si>
  <si>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</si>
  <si>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</si>
  <si>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</si>
  <si>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</si>
  <si>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</si>
  <si>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</si>
  <si>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</si>
  <si>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</si>
  <si>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</si>
  <si>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</si>
  <si>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</si>
  <si>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</si>
  <si>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</si>
  <si>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</si>
  <si>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</si>
  <si>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</si>
  <si>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</si>
  <si>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</si>
  <si>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</si>
  <si>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</si>
  <si>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</si>
  <si>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</si>
  <si>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</si>
  <si>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</si>
  <si>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</si>
  <si>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</si>
  <si>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</si>
  <si>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</si>
  <si>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</si>
  <si>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</si>
  <si>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</si>
  <si>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</si>
  <si>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</si>
  <si>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 xml:space="preserve">Прочие дотации бюджетам муниципальных районов
</t>
  </si>
  <si>
    <t>855 2 02 19999 05 1009 150</t>
  </si>
  <si>
    <t>182 1 03 02231 01 0000 110</t>
  </si>
  <si>
    <t>182 1 03 02241 01 0000 110</t>
  </si>
  <si>
    <t>182 1 03 02251 01 0000 110</t>
  </si>
  <si>
    <t>182 1 03 02261 01 0000 110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</si>
  <si>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</si>
  <si>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</si>
  <si>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</si>
  <si>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</si>
  <si>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</si>
  <si>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</si>
  <si>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</si>
  <si>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</si>
  <si>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</si>
  <si>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</si>
  <si>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</si>
  <si>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>Прогнозируемые доходы бюджета Гаврилов-Ямского муниципального района Ярославской области на 2024 год в соответствии с классификацией доходов бюджета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</si>
  <si>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</si>
  <si>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</si>
  <si>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</si>
  <si>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</si>
  <si>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</si>
  <si>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</si>
  <si>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</si>
  <si>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</si>
  <si>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</si>
  <si>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</si>
  <si>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</si>
  <si>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</si>
  <si>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</si>
  <si>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</si>
  <si>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</si>
  <si>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</si>
  <si>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</si>
  <si>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</si>
  <si>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</si>
  <si>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</si>
  <si>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</si>
  <si>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</si>
  <si>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</si>
  <si>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</si>
  <si>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</si>
  <si>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приватизации имущества, находящегося в собственности муниципальных районов, в части приватизации нефинансовых активов имущества казны
</t>
  </si>
  <si>
    <t>962 1 16 01053 01 0027 140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</si>
  <si>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
</t>
  </si>
  <si>
    <t>962 1 16 01053 01 0035 140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</si>
  <si>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</si>
  <si>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</si>
  <si>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</si>
  <si>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</si>
  <si>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</si>
  <si>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</si>
  <si>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</si>
  <si>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</si>
  <si>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</si>
  <si>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</si>
  <si>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</si>
  <si>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</si>
  <si>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</si>
  <si>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</si>
  <si>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</si>
  <si>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</si>
  <si>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</si>
  <si>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</si>
  <si>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</si>
  <si>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</si>
  <si>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</si>
  <si>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</si>
  <si>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</si>
  <si>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</si>
  <si>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</si>
  <si>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</si>
  <si>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</si>
  <si>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</si>
  <si>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</si>
  <si>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</si>
  <si>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</si>
  <si>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</si>
  <si>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</si>
  <si>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</si>
  <si>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</si>
  <si>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</si>
  <si>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</si>
  <si>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</si>
  <si>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</si>
  <si>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</si>
  <si>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</si>
  <si>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962 1 16 01163 01 0000 140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</si>
  <si>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</si>
  <si>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</si>
  <si>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</si>
  <si>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</si>
  <si>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</si>
  <si>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</si>
  <si>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</si>
  <si>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</si>
  <si>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</si>
  <si>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</si>
  <si>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</si>
  <si>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</si>
  <si>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</si>
  <si>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</si>
  <si>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</si>
  <si>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</si>
  <si>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</si>
  <si>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</si>
  <si>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</si>
  <si>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</si>
  <si>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</si>
  <si>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</si>
  <si>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</si>
  <si>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</si>
  <si>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</si>
  <si>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</si>
  <si>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850 2 02 20041 05 0000 150</t>
  </si>
  <si>
    <t>000 2 02 35304 00 0000 150</t>
  </si>
  <si>
    <t>000 2 02 35304 05 0000 150</t>
  </si>
  <si>
    <t>850 2 02 30024 05 3004 150</t>
  </si>
  <si>
    <t>967 1 16 11050 01 0000 140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</si>
  <si>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</si>
  <si>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</si>
  <si>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</si>
  <si>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855 2 02 29999 05 2065 150</t>
  </si>
  <si>
    <t>Субсидия на обеспечение работы спортивных площадок общеобразовательных организаций</t>
  </si>
  <si>
    <t>000 2 02 35163 00 0000 150</t>
  </si>
  <si>
    <t xml:space="preserve">Субвенции бюджетам на создание системы долговременного ухода за гражданами пожилого возраста и инвалидами
</t>
  </si>
  <si>
    <t>000 2 02 35163 05 0000 150</t>
  </si>
  <si>
    <t xml:space="preserve">Субвенции бюджетам муниципальных районов на создание системы долговременного ухода за гражданами пожилого возраста и инвалидами
</t>
  </si>
  <si>
    <t>869 2 02 35163 05 0000 150</t>
  </si>
  <si>
    <t>Субвенции бюджетам муниципальных районов на создание системы долговременного ухода за гражданами пожилого возраста и инвалидами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</si>
  <si>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</si>
  <si>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</si>
  <si>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</si>
  <si>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</si>
  <si>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</si>
  <si>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850 2 02 49999 05 4028 150</t>
  </si>
  <si>
    <t>Межбюджетные трансферты на приведение в нормативное состояние грунтовых дорог местного значения</t>
  </si>
  <si>
    <t>000 2 02 25453 05 0000 150</t>
  </si>
  <si>
    <t>000 2 02 25453 00 0000 150</t>
  </si>
  <si>
    <t>Субсидии бюджетам на создание виртуальных концертных залов</t>
  </si>
  <si>
    <t>Субсидии бюджетам муниципальных районов на создание виртуальных концертных залов</t>
  </si>
  <si>
    <t>876 2 02 25453 05 0000 150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</si>
  <si>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</si>
  <si>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</si>
  <si>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>852 2 02 19999 05 1004 150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</si>
  <si>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</si>
  <si>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Приложение  1</t>
  </si>
  <si>
    <t>Уточненный прогноз на 2024 год</t>
  </si>
  <si>
    <t>Исполнено за  1 квартал 2024 г.</t>
  </si>
  <si>
    <t>Исполнение</t>
  </si>
  <si>
    <t>%</t>
  </si>
  <si>
    <t>182 1 01 02010 01 3000 110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</si>
  <si>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(суммы денежных взысканий (штрафов) по соответствующему платежу согласно законодательству Российской Федерации)</t>
  </si>
  <si>
    <t>182 1 01 02020 01 3000 110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</si>
  <si>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
</t>
  </si>
  <si>
    <t>182 1 01 02030 01 3000 110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</si>
  <si>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(суммы денежных взысканий (штрафов) по соответствующему платежу согласно законодательству Российской Федерации)</t>
  </si>
  <si>
    <t>182 1 01 02040 01 1000 110</t>
  </si>
  <si>
    <t>182 1 01 02130 01 1000 110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</si>
  <si>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
</t>
  </si>
  <si>
    <t>182 1 01 02140 01 1000 110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</si>
  <si>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</si>
  <si>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</si>
  <si>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</si>
  <si>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</si>
  <si>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</si>
  <si>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182 1 05 02000 02 0000 110</t>
  </si>
  <si>
    <t>Единый налог на вмененный доход для отдельных видов деятельности</t>
  </si>
  <si>
    <t>182 1 08 03010 01 1060 110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</si>
  <si>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</si>
  <si>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868 1 11 09045 05 0000 120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</si>
  <si>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</si>
  <si>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</si>
  <si>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</si>
  <si>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</si>
  <si>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</si>
  <si>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855 1 13 02995 05 0000 130</t>
  </si>
  <si>
    <t>869 1 13 02995 05 0000 130</t>
  </si>
  <si>
    <t>876 1 13 02995 05 0000 130</t>
  </si>
  <si>
    <t xml:space="preserve">Прочие доходы от компенсации затрат бюджетов муниципальных районов
</t>
  </si>
  <si>
    <t xml:space="preserve">Прочие доходы от компенсации затрат государства
</t>
  </si>
  <si>
    <t>000 1 13 02990 00 0000 130</t>
  </si>
  <si>
    <t>000 1 13 02995 05 0000 130</t>
  </si>
  <si>
    <t>Прочие доходы от компенсации затрат бюджетов муниципальных районов</t>
  </si>
  <si>
    <t>920 1 16 01053 01 0035 140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</si>
  <si>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</si>
  <si>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</si>
  <si>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</si>
  <si>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</si>
  <si>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</si>
  <si>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 xml:space="preserve">Прочие неналоговые доходы бюджетов муниципальных районов
</t>
  </si>
  <si>
    <t>000 1 17 05050 05 0000 180</t>
  </si>
  <si>
    <t>868 1 17 05050 05 0000 180</t>
  </si>
  <si>
    <t>Прочие неналоговые доходы бюджетов муниципальных районов</t>
  </si>
  <si>
    <t>858 2 02 30024 05 3004 150</t>
  </si>
  <si>
    <t>Субвенция на освобождение от оплаты проезда из многодетных семей, а также детей из семей, имеющих трех и более детей, в том числе детей в возрасте до 23 лет)</t>
  </si>
  <si>
    <t>000 2 02 45519 00 0000 150</t>
  </si>
  <si>
    <t>Межбюджетные трансферты, передаваемые бюджетам на поддержку отрасли культуры</t>
  </si>
  <si>
    <t>000 2 02 45519 05 0000 150</t>
  </si>
  <si>
    <t>Межбюджетные трансферты, передаваемые бюджетам муниципальных районов на поддержку отрасли культуры</t>
  </si>
  <si>
    <t>876 2 02 45519 05 0000 150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</si>
  <si>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</si>
  <si>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</si>
  <si>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муниципальных районов от возврата бюджетными учреждениями остатков субсидий прошлых лет</t>
  </si>
  <si>
    <t>000 2 18 05010 05 0000 150</t>
  </si>
  <si>
    <t>855 2 18 05010 05 0000 150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</si>
  <si>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</si>
  <si>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</si>
  <si>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субвенций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</si>
  <si>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000 2 19 35304 05 0000 150</t>
  </si>
  <si>
    <t>855 2 19 35304 05 0000 150</t>
  </si>
  <si>
    <t>000 2 19 60010 05 0000 150</t>
  </si>
  <si>
    <t>855 2 19 60010 05 0000 150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</si>
  <si>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</si>
  <si>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</si>
  <si>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869 2 19 60010 05 0000 150</t>
  </si>
  <si>
    <t>876 2 19 60010 05 0000 150</t>
  </si>
  <si>
    <t>от 23.04.2024  № 319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</si>
</sst>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4" fontId="6" fillId="0" borderId="1" xfId="3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245"/>
  <sheetViews>
    <sheetView tabSelected="1" zoomScale="87" zoomScaleNormal="87" workbookViewId="0">
      <selection activeCell="H7" sqref="H7"/>
    </sheetView>
  </sheetViews>
  <sheetFormatPr defaultColWidth="9.109375" defaultRowHeight="14.4" x14ac:dyDescent="0.3"/>
  <cols>
    <col min="1" max="1" width="29.109375" style="1" customWidth="1"/>
    <col min="2" max="2" width="67.6640625" style="1" customWidth="1"/>
    <col min="3" max="3" width="21.88671875" style="1" customWidth="1"/>
    <col min="4" max="4" width="15.6640625" style="1" customWidth="1"/>
    <col min="5" max="16384" width="9.109375" style="1"/>
  </cols>
  <sheetData>
    <row r="1" spans="1:8" x14ac:dyDescent="0.3">
      <c r="B1" s="37" t="s">
        <v>387</v>
      </c>
      <c r="C1" s="37"/>
      <c r="D1" s="10"/>
      <c r="G1" s="10"/>
      <c r="H1" s="10"/>
    </row>
    <row r="2" spans="1:8" x14ac:dyDescent="0.3">
      <c r="B2" s="37" t="s">
        <v>119</v>
      </c>
      <c r="C2" s="37"/>
      <c r="D2" s="10"/>
      <c r="G2" s="10"/>
      <c r="H2" s="10"/>
    </row>
    <row r="3" spans="1:8" x14ac:dyDescent="0.3">
      <c r="B3" s="37" t="s">
        <v>251</v>
      </c>
      <c r="C3" s="37"/>
      <c r="D3" s="10"/>
      <c r="G3" s="9"/>
    </row>
    <row r="4" spans="1:8" x14ac:dyDescent="0.3">
      <c r="B4" s="42" t="s">
        <v>458</v>
      </c>
      <c r="C4" s="42"/>
      <c r="D4" s="10"/>
    </row>
    <row r="5" spans="1:8" x14ac:dyDescent="0.3">
      <c r="B5" s="42"/>
      <c r="C5" s="42"/>
    </row>
    <row r="6" spans="1:8" ht="18.75" customHeight="1" x14ac:dyDescent="0.3">
      <c r="A6" s="39" t="s">
        <v>257</v>
      </c>
      <c r="B6" s="40"/>
      <c r="C6" s="40"/>
    </row>
    <row r="7" spans="1:8" ht="22.5" customHeight="1" x14ac:dyDescent="0.3">
      <c r="A7" s="41"/>
      <c r="B7" s="41"/>
      <c r="C7" s="41"/>
    </row>
    <row r="8" spans="1:8" ht="46.8" x14ac:dyDescent="0.3">
      <c r="A8" s="38" t="s">
        <v>1</v>
      </c>
      <c r="B8" s="38" t="s">
        <v>2</v>
      </c>
      <c r="C8" s="26" t="s">
        <v>388</v>
      </c>
      <c r="D8" s="26" t="s">
        <v>389</v>
      </c>
      <c r="E8" s="27" t="s">
        <v>390</v>
      </c>
    </row>
    <row r="9" spans="1:8" ht="15.6" x14ac:dyDescent="0.3">
      <c r="A9" s="38"/>
      <c r="B9" s="38"/>
      <c r="C9" s="26" t="s">
        <v>3</v>
      </c>
      <c r="D9" s="28" t="s">
        <v>3</v>
      </c>
      <c r="E9" s="29" t="s">
        <v>391</v>
      </c>
    </row>
    <row r="10" spans="1:8" ht="15.6" x14ac:dyDescent="0.3">
      <c r="A10" s="2" t="s">
        <v>4</v>
      </c>
      <c r="B10" s="3" t="s">
        <v>156</v>
      </c>
      <c r="C10" s="16">
        <f>C11+C24+C30+C37+C40+C46+C61+C67+C84+C100</f>
        <v>155527887</v>
      </c>
      <c r="D10" s="16">
        <f>D11+D24+D30+D37+D40+D46+D61+D67+D84+D100+D141</f>
        <v>38180178.949999988</v>
      </c>
      <c r="E10" s="35">
        <f>D10/C10*100</f>
        <v>24.548767225262942</v>
      </c>
    </row>
    <row r="11" spans="1:8" ht="15.6" x14ac:dyDescent="0.3">
      <c r="A11" s="2" t="s">
        <v>68</v>
      </c>
      <c r="B11" s="3" t="s">
        <v>155</v>
      </c>
      <c r="C11" s="16">
        <f>C12</f>
        <v>116237000</v>
      </c>
      <c r="D11" s="16">
        <f>D12</f>
        <v>26144671.809999999</v>
      </c>
      <c r="E11" s="35">
        <f t="shared" ref="E11:E49" si="0">D11/C11*100</f>
        <v>22.492555563202764</v>
      </c>
    </row>
    <row r="12" spans="1:8" ht="15.6" x14ac:dyDescent="0.3">
      <c r="A12" s="2" t="s">
        <v>69</v>
      </c>
      <c r="B12" s="3" t="s">
        <v>5</v>
      </c>
      <c r="C12" s="16">
        <f>C13+C15+C17+C18+C21</f>
        <v>116237000</v>
      </c>
      <c r="D12" s="16">
        <f>D13+D15+D17+D18+D21+D14+D16+D19+D20+D22+D23</f>
        <v>26144671.809999999</v>
      </c>
      <c r="E12" s="35">
        <f t="shared" si="0"/>
        <v>22.492555563202764</v>
      </c>
    </row>
    <row r="13" spans="1:8" ht="171.6" x14ac:dyDescent="0.3">
      <c r="A13" s="4" t="s">
        <v>129</v>
      </c>
      <c r="B13" s="5" t="s">
        <v>403</v>
      </c>
      <c r="C13" s="17">
        <v>113967000</v>
      </c>
      <c r="D13" s="31">
        <v>24825622.489999998</v>
      </c>
      <c r="E13" s="36">
        <f t="shared" si="0"/>
        <v>21.783167487079591</v>
      </c>
    </row>
    <row r="14" spans="1:8" ht="170.25" customHeight="1" x14ac:dyDescent="0.3">
      <c r="A14" s="4" t="s">
        <v>392</v>
      </c>
      <c r="B14" s="12" t="s">
        <v>393</v>
      </c>
      <c r="C14" s="17">
        <v>0</v>
      </c>
      <c r="D14" s="31">
        <v>371.28</v>
      </c>
      <c r="E14" s="36">
        <v>0</v>
      </c>
    </row>
    <row r="15" spans="1:8" ht="157.5" customHeight="1" x14ac:dyDescent="0.3">
      <c r="A15" s="4" t="s">
        <v>130</v>
      </c>
      <c r="B15" s="5" t="s">
        <v>162</v>
      </c>
      <c r="C15" s="17">
        <v>170000</v>
      </c>
      <c r="D15" s="31">
        <v>149.03</v>
      </c>
      <c r="E15" s="36">
        <f>D15/C15*100</f>
        <v>8.7664705882352936E-2</v>
      </c>
    </row>
    <row r="16" spans="1:8" ht="157.5" customHeight="1" x14ac:dyDescent="0.3">
      <c r="A16" s="4" t="s">
        <v>394</v>
      </c>
      <c r="B16" s="5" t="s">
        <v>395</v>
      </c>
      <c r="C16" s="17">
        <v>0</v>
      </c>
      <c r="D16" s="31">
        <v>560</v>
      </c>
      <c r="E16" s="36">
        <v>0</v>
      </c>
    </row>
    <row r="17" spans="1:5" ht="78" x14ac:dyDescent="0.3">
      <c r="A17" s="4" t="s">
        <v>131</v>
      </c>
      <c r="B17" s="5" t="s">
        <v>163</v>
      </c>
      <c r="C17" s="17">
        <v>1500000</v>
      </c>
      <c r="D17" s="31">
        <v>145774.51999999999</v>
      </c>
      <c r="E17" s="36">
        <f>D17/C17*100</f>
        <v>9.7183013333333328</v>
      </c>
    </row>
    <row r="18" spans="1:5" ht="124.8" hidden="1" x14ac:dyDescent="0.3">
      <c r="A18" s="4" t="s">
        <v>132</v>
      </c>
      <c r="B18" s="12" t="s">
        <v>164</v>
      </c>
      <c r="C18" s="17">
        <v>0</v>
      </c>
      <c r="D18" s="31"/>
      <c r="E18" s="36" t="e">
        <f t="shared" si="0"/>
        <v>#DIV/0!</v>
      </c>
    </row>
    <row r="19" spans="1:5" ht="113.25" customHeight="1" x14ac:dyDescent="0.3">
      <c r="A19" s="4" t="s">
        <v>396</v>
      </c>
      <c r="B19" s="12" t="s">
        <v>397</v>
      </c>
      <c r="C19" s="17">
        <v>0</v>
      </c>
      <c r="D19" s="31">
        <v>3984.65</v>
      </c>
      <c r="E19" s="36">
        <v>0</v>
      </c>
    </row>
    <row r="20" spans="1:5" ht="147" customHeight="1" x14ac:dyDescent="0.3">
      <c r="A20" s="4" t="s">
        <v>398</v>
      </c>
      <c r="B20" s="12" t="s">
        <v>164</v>
      </c>
      <c r="C20" s="17">
        <v>0</v>
      </c>
      <c r="D20" s="31">
        <v>366808.8</v>
      </c>
      <c r="E20" s="36">
        <v>0</v>
      </c>
    </row>
    <row r="21" spans="1:5" ht="168" customHeight="1" x14ac:dyDescent="0.3">
      <c r="A21" s="4" t="s">
        <v>225</v>
      </c>
      <c r="B21" s="12" t="s">
        <v>404</v>
      </c>
      <c r="C21" s="17">
        <v>600000</v>
      </c>
      <c r="D21" s="31">
        <v>37588.29</v>
      </c>
      <c r="E21" s="36">
        <f t="shared" si="0"/>
        <v>6.2647149999999998</v>
      </c>
    </row>
    <row r="22" spans="1:5" ht="132" customHeight="1" x14ac:dyDescent="0.3">
      <c r="A22" s="4" t="s">
        <v>399</v>
      </c>
      <c r="B22" s="12" t="s">
        <v>400</v>
      </c>
      <c r="C22" s="17">
        <v>0</v>
      </c>
      <c r="D22" s="31">
        <v>332173</v>
      </c>
      <c r="E22" s="36">
        <v>0</v>
      </c>
    </row>
    <row r="23" spans="1:5" ht="132" customHeight="1" x14ac:dyDescent="0.3">
      <c r="A23" s="4" t="s">
        <v>401</v>
      </c>
      <c r="B23" s="12" t="s">
        <v>402</v>
      </c>
      <c r="C23" s="17">
        <v>0</v>
      </c>
      <c r="D23" s="31">
        <v>431639.75</v>
      </c>
      <c r="E23" s="36">
        <v>0</v>
      </c>
    </row>
    <row r="24" spans="1:5" ht="46.8" x14ac:dyDescent="0.3">
      <c r="A24" s="2" t="s">
        <v>6</v>
      </c>
      <c r="B24" s="3" t="s">
        <v>153</v>
      </c>
      <c r="C24" s="16">
        <f>C25</f>
        <v>18215100</v>
      </c>
      <c r="D24" s="16">
        <f>D25</f>
        <v>4632206.21</v>
      </c>
      <c r="E24" s="35">
        <f>D24/C24*100</f>
        <v>25.430583471954588</v>
      </c>
    </row>
    <row r="25" spans="1:5" ht="36" customHeight="1" x14ac:dyDescent="0.3">
      <c r="A25" s="6" t="s">
        <v>7</v>
      </c>
      <c r="B25" s="7" t="s">
        <v>125</v>
      </c>
      <c r="C25" s="18">
        <f>C26+C27+C28+C29</f>
        <v>18215100</v>
      </c>
      <c r="D25" s="18">
        <f>D26+D27+D28+D29</f>
        <v>4632206.21</v>
      </c>
      <c r="E25" s="35">
        <f t="shared" si="0"/>
        <v>25.430583471954588</v>
      </c>
    </row>
    <row r="26" spans="1:5" ht="128.25" customHeight="1" x14ac:dyDescent="0.3">
      <c r="A26" s="4" t="s">
        <v>242</v>
      </c>
      <c r="B26" s="5" t="s">
        <v>258</v>
      </c>
      <c r="C26" s="17">
        <v>9499900</v>
      </c>
      <c r="D26" s="31">
        <v>2271092.84</v>
      </c>
      <c r="E26" s="36">
        <f t="shared" si="0"/>
        <v>23.90649206833756</v>
      </c>
    </row>
    <row r="27" spans="1:5" ht="140.4" x14ac:dyDescent="0.3">
      <c r="A27" s="4" t="s">
        <v>243</v>
      </c>
      <c r="B27" s="5" t="s">
        <v>259</v>
      </c>
      <c r="C27" s="17">
        <v>45300</v>
      </c>
      <c r="D27" s="31">
        <v>11948.78</v>
      </c>
      <c r="E27" s="36">
        <f t="shared" si="0"/>
        <v>26.376997792494482</v>
      </c>
    </row>
    <row r="28" spans="1:5" ht="140.4" x14ac:dyDescent="0.3">
      <c r="A28" s="4" t="s">
        <v>244</v>
      </c>
      <c r="B28" s="5" t="s">
        <v>260</v>
      </c>
      <c r="C28" s="17">
        <v>9850400</v>
      </c>
      <c r="D28" s="31">
        <v>2590286.4700000002</v>
      </c>
      <c r="E28" s="36">
        <f>D28/C28*100</f>
        <v>26.296256700235528</v>
      </c>
    </row>
    <row r="29" spans="1:5" ht="129" customHeight="1" x14ac:dyDescent="0.3">
      <c r="A29" s="4" t="s">
        <v>245</v>
      </c>
      <c r="B29" s="5" t="s">
        <v>261</v>
      </c>
      <c r="C29" s="17">
        <v>-1180500</v>
      </c>
      <c r="D29" s="31">
        <v>-241121.88</v>
      </c>
      <c r="E29" s="36">
        <f t="shared" si="0"/>
        <v>20.425402795425669</v>
      </c>
    </row>
    <row r="30" spans="1:5" ht="15.6" x14ac:dyDescent="0.3">
      <c r="A30" s="2" t="s">
        <v>67</v>
      </c>
      <c r="B30" s="3" t="s">
        <v>154</v>
      </c>
      <c r="C30" s="16">
        <f>+C33+C35</f>
        <v>2602000</v>
      </c>
      <c r="D30" s="16">
        <f>+D33+D35+D31</f>
        <v>1925218.3800000001</v>
      </c>
      <c r="E30" s="35">
        <f t="shared" si="0"/>
        <v>73.989945426594929</v>
      </c>
    </row>
    <row r="31" spans="1:5" ht="31.2" x14ac:dyDescent="0.3">
      <c r="A31" s="6" t="s">
        <v>407</v>
      </c>
      <c r="B31" s="7" t="s">
        <v>408</v>
      </c>
      <c r="C31" s="18">
        <f>C32</f>
        <v>0</v>
      </c>
      <c r="D31" s="30">
        <f>D32</f>
        <v>710.08</v>
      </c>
      <c r="E31" s="35">
        <v>0</v>
      </c>
    </row>
    <row r="32" spans="1:5" ht="62.4" x14ac:dyDescent="0.3">
      <c r="A32" s="4" t="s">
        <v>405</v>
      </c>
      <c r="B32" s="5" t="s">
        <v>406</v>
      </c>
      <c r="C32" s="17">
        <v>0</v>
      </c>
      <c r="D32" s="31">
        <v>710.08</v>
      </c>
      <c r="E32" s="36">
        <v>0</v>
      </c>
    </row>
    <row r="33" spans="1:5" ht="15.6" x14ac:dyDescent="0.3">
      <c r="A33" s="6" t="s">
        <v>8</v>
      </c>
      <c r="B33" s="7" t="s">
        <v>0</v>
      </c>
      <c r="C33" s="18">
        <f>C34</f>
        <v>40000</v>
      </c>
      <c r="D33" s="18">
        <f>D34</f>
        <v>221087</v>
      </c>
      <c r="E33" s="35">
        <f>D33/C33*100</f>
        <v>552.71749999999997</v>
      </c>
    </row>
    <row r="34" spans="1:5" ht="78" x14ac:dyDescent="0.3">
      <c r="A34" s="4" t="s">
        <v>133</v>
      </c>
      <c r="B34" s="11" t="s">
        <v>262</v>
      </c>
      <c r="C34" s="17">
        <v>40000</v>
      </c>
      <c r="D34" s="31">
        <v>221087</v>
      </c>
      <c r="E34" s="36">
        <f t="shared" si="0"/>
        <v>552.71749999999997</v>
      </c>
    </row>
    <row r="35" spans="1:5" ht="31.2" x14ac:dyDescent="0.3">
      <c r="A35" s="6" t="s">
        <v>9</v>
      </c>
      <c r="B35" s="7" t="s">
        <v>10</v>
      </c>
      <c r="C35" s="18">
        <f>C36</f>
        <v>2562000</v>
      </c>
      <c r="D35" s="18">
        <f>D36</f>
        <v>1703421.3</v>
      </c>
      <c r="E35" s="35">
        <f t="shared" si="0"/>
        <v>66.487950819672136</v>
      </c>
    </row>
    <row r="36" spans="1:5" ht="109.2" x14ac:dyDescent="0.3">
      <c r="A36" s="4" t="s">
        <v>134</v>
      </c>
      <c r="B36" s="5" t="s">
        <v>263</v>
      </c>
      <c r="C36" s="17">
        <v>2562000</v>
      </c>
      <c r="D36" s="31">
        <v>1703421.3</v>
      </c>
      <c r="E36" s="36">
        <f t="shared" si="0"/>
        <v>66.487950819672136</v>
      </c>
    </row>
    <row r="37" spans="1:5" ht="31.2" x14ac:dyDescent="0.3">
      <c r="A37" s="2" t="s">
        <v>66</v>
      </c>
      <c r="B37" s="3" t="s">
        <v>157</v>
      </c>
      <c r="C37" s="16">
        <f>C38</f>
        <v>1502000</v>
      </c>
      <c r="D37" s="16">
        <f>D38</f>
        <v>0</v>
      </c>
      <c r="E37" s="35">
        <f t="shared" si="0"/>
        <v>0</v>
      </c>
    </row>
    <row r="38" spans="1:5" ht="15.6" x14ac:dyDescent="0.3">
      <c r="A38" s="6" t="s">
        <v>11</v>
      </c>
      <c r="B38" s="7" t="s">
        <v>12</v>
      </c>
      <c r="C38" s="18">
        <f>C39</f>
        <v>1502000</v>
      </c>
      <c r="D38" s="18">
        <f>D39</f>
        <v>0</v>
      </c>
      <c r="E38" s="35">
        <f>D38/C38*100</f>
        <v>0</v>
      </c>
    </row>
    <row r="39" spans="1:5" ht="78" x14ac:dyDescent="0.3">
      <c r="A39" s="4" t="s">
        <v>135</v>
      </c>
      <c r="B39" s="5" t="s">
        <v>264</v>
      </c>
      <c r="C39" s="17">
        <v>1502000</v>
      </c>
      <c r="D39" s="30">
        <v>0</v>
      </c>
      <c r="E39" s="35">
        <f t="shared" si="0"/>
        <v>0</v>
      </c>
    </row>
    <row r="40" spans="1:5" ht="15.6" x14ac:dyDescent="0.3">
      <c r="A40" s="2" t="s">
        <v>13</v>
      </c>
      <c r="B40" s="3" t="s">
        <v>158</v>
      </c>
      <c r="C40" s="16">
        <f>C41</f>
        <v>3294000</v>
      </c>
      <c r="D40" s="16">
        <f>D41</f>
        <v>744968.74</v>
      </c>
      <c r="E40" s="35">
        <f>D40/C40*100</f>
        <v>22.615930176077718</v>
      </c>
    </row>
    <row r="41" spans="1:5" ht="31.2" x14ac:dyDescent="0.3">
      <c r="A41" s="6" t="s">
        <v>14</v>
      </c>
      <c r="B41" s="7" t="s">
        <v>74</v>
      </c>
      <c r="C41" s="18">
        <f>C42+C45</f>
        <v>3294000</v>
      </c>
      <c r="D41" s="18">
        <f>D42+D45</f>
        <v>744968.74</v>
      </c>
      <c r="E41" s="35">
        <f t="shared" si="0"/>
        <v>22.615930176077718</v>
      </c>
    </row>
    <row r="42" spans="1:5" ht="78" customHeight="1" x14ac:dyDescent="0.3">
      <c r="A42" s="4" t="s">
        <v>185</v>
      </c>
      <c r="B42" s="5" t="s">
        <v>265</v>
      </c>
      <c r="C42" s="17">
        <v>3294000</v>
      </c>
      <c r="D42" s="31">
        <v>710733.76</v>
      </c>
      <c r="E42" s="36">
        <f t="shared" si="0"/>
        <v>21.576616879174257</v>
      </c>
    </row>
    <row r="43" spans="1:5" ht="78" hidden="1" customHeight="1" x14ac:dyDescent="0.3">
      <c r="A43" s="4" t="s">
        <v>219</v>
      </c>
      <c r="B43" s="5" t="s">
        <v>220</v>
      </c>
      <c r="C43" s="17">
        <f>C44</f>
        <v>10000</v>
      </c>
      <c r="D43" s="31"/>
      <c r="E43" s="36">
        <f>D43/C43*100</f>
        <v>0</v>
      </c>
    </row>
    <row r="44" spans="1:5" ht="78" hidden="1" customHeight="1" x14ac:dyDescent="0.3">
      <c r="A44" s="4" t="s">
        <v>218</v>
      </c>
      <c r="B44" s="5" t="s">
        <v>217</v>
      </c>
      <c r="C44" s="17">
        <v>10000</v>
      </c>
      <c r="D44" s="31"/>
      <c r="E44" s="36">
        <f t="shared" si="0"/>
        <v>0</v>
      </c>
    </row>
    <row r="45" spans="1:5" ht="78" customHeight="1" x14ac:dyDescent="0.3">
      <c r="A45" s="4" t="s">
        <v>409</v>
      </c>
      <c r="B45" s="12" t="s">
        <v>410</v>
      </c>
      <c r="C45" s="17">
        <v>0</v>
      </c>
      <c r="D45" s="31">
        <v>34234.980000000003</v>
      </c>
      <c r="E45" s="36">
        <v>0</v>
      </c>
    </row>
    <row r="46" spans="1:5" ht="51" customHeight="1" x14ac:dyDescent="0.3">
      <c r="A46" s="2" t="s">
        <v>64</v>
      </c>
      <c r="B46" s="3" t="s">
        <v>159</v>
      </c>
      <c r="C46" s="16">
        <f>C47+C50</f>
        <v>4498000</v>
      </c>
      <c r="D46" s="16">
        <f>D47+D50</f>
        <v>1189782.2799999998</v>
      </c>
      <c r="E46" s="35">
        <f t="shared" si="0"/>
        <v>26.451362383281452</v>
      </c>
    </row>
    <row r="47" spans="1:5" ht="82.5" customHeight="1" x14ac:dyDescent="0.3">
      <c r="A47" s="6" t="s">
        <v>198</v>
      </c>
      <c r="B47" s="7" t="s">
        <v>237</v>
      </c>
      <c r="C47" s="18">
        <f>C48</f>
        <v>24000</v>
      </c>
      <c r="D47" s="18">
        <f>D48</f>
        <v>0</v>
      </c>
      <c r="E47" s="35">
        <f t="shared" si="0"/>
        <v>0</v>
      </c>
    </row>
    <row r="48" spans="1:5" ht="77.25" customHeight="1" x14ac:dyDescent="0.3">
      <c r="A48" s="6" t="s">
        <v>170</v>
      </c>
      <c r="B48" s="7" t="s">
        <v>238</v>
      </c>
      <c r="C48" s="18">
        <f>C49</f>
        <v>24000</v>
      </c>
      <c r="D48" s="18">
        <f>D49</f>
        <v>0</v>
      </c>
      <c r="E48" s="35">
        <f>D48/C48*100</f>
        <v>0</v>
      </c>
    </row>
    <row r="49" spans="1:5" ht="66.75" customHeight="1" x14ac:dyDescent="0.3">
      <c r="A49" s="4" t="s">
        <v>171</v>
      </c>
      <c r="B49" s="5" t="s">
        <v>266</v>
      </c>
      <c r="C49" s="17">
        <v>24000</v>
      </c>
      <c r="D49" s="32">
        <v>0</v>
      </c>
      <c r="E49" s="36">
        <f t="shared" si="0"/>
        <v>0</v>
      </c>
    </row>
    <row r="50" spans="1:5" ht="93.6" x14ac:dyDescent="0.3">
      <c r="A50" s="2" t="s">
        <v>65</v>
      </c>
      <c r="B50" s="3" t="s">
        <v>15</v>
      </c>
      <c r="C50" s="16">
        <f>C51+C54+C57</f>
        <v>4474000</v>
      </c>
      <c r="D50" s="16">
        <f>D51+D54+D57+D58</f>
        <v>1189782.2799999998</v>
      </c>
      <c r="E50" s="35">
        <f>D50/C50*100</f>
        <v>26.593256146624938</v>
      </c>
    </row>
    <row r="51" spans="1:5" ht="62.4" x14ac:dyDescent="0.3">
      <c r="A51" s="6" t="s">
        <v>16</v>
      </c>
      <c r="B51" s="7" t="s">
        <v>136</v>
      </c>
      <c r="C51" s="18">
        <f>C52+C53</f>
        <v>3850000</v>
      </c>
      <c r="D51" s="18">
        <f>D52+D53</f>
        <v>568686.84</v>
      </c>
      <c r="E51" s="35">
        <f>D51/C51*100</f>
        <v>14.771086753246751</v>
      </c>
    </row>
    <row r="52" spans="1:5" ht="109.2" x14ac:dyDescent="0.3">
      <c r="A52" s="4" t="s">
        <v>17</v>
      </c>
      <c r="B52" s="5" t="s">
        <v>267</v>
      </c>
      <c r="C52" s="17">
        <v>2850000</v>
      </c>
      <c r="D52" s="32">
        <v>387541.86</v>
      </c>
      <c r="E52" s="36">
        <f t="shared" ref="E52:E55" si="1">D52/C52*100</f>
        <v>13.59796</v>
      </c>
    </row>
    <row r="53" spans="1:5" ht="90" customHeight="1" x14ac:dyDescent="0.3">
      <c r="A53" s="4" t="s">
        <v>18</v>
      </c>
      <c r="B53" s="5" t="s">
        <v>268</v>
      </c>
      <c r="C53" s="17">
        <v>1000000</v>
      </c>
      <c r="D53" s="32">
        <v>181144.98</v>
      </c>
      <c r="E53" s="36">
        <f t="shared" si="1"/>
        <v>18.114498000000001</v>
      </c>
    </row>
    <row r="54" spans="1:5" ht="78" x14ac:dyDescent="0.3">
      <c r="A54" s="6" t="s">
        <v>19</v>
      </c>
      <c r="B54" s="8" t="s">
        <v>137</v>
      </c>
      <c r="C54" s="18">
        <f>C55</f>
        <v>224000</v>
      </c>
      <c r="D54" s="18">
        <f>D55</f>
        <v>108847.6</v>
      </c>
      <c r="E54" s="35">
        <f t="shared" si="1"/>
        <v>48.592678571428571</v>
      </c>
    </row>
    <row r="55" spans="1:5" ht="93.6" x14ac:dyDescent="0.3">
      <c r="A55" s="4" t="s">
        <v>20</v>
      </c>
      <c r="B55" s="5" t="s">
        <v>269</v>
      </c>
      <c r="C55" s="17">
        <v>224000</v>
      </c>
      <c r="D55" s="31">
        <v>108847.6</v>
      </c>
      <c r="E55" s="36">
        <f t="shared" si="1"/>
        <v>48.592678571428571</v>
      </c>
    </row>
    <row r="56" spans="1:5" ht="46.8" x14ac:dyDescent="0.3">
      <c r="A56" s="6" t="s">
        <v>70</v>
      </c>
      <c r="B56" s="7" t="s">
        <v>126</v>
      </c>
      <c r="C56" s="18">
        <f>C57</f>
        <v>400000</v>
      </c>
      <c r="D56" s="18">
        <f>D57</f>
        <v>495838.66</v>
      </c>
      <c r="E56" s="35">
        <f>D56/C56*100</f>
        <v>123.959665</v>
      </c>
    </row>
    <row r="57" spans="1:5" ht="46.8" x14ac:dyDescent="0.3">
      <c r="A57" s="4" t="s">
        <v>21</v>
      </c>
      <c r="B57" s="5" t="s">
        <v>270</v>
      </c>
      <c r="C57" s="17">
        <v>400000</v>
      </c>
      <c r="D57" s="31">
        <v>495838.66</v>
      </c>
      <c r="E57" s="36">
        <f t="shared" ref="E57:E62" si="2">D57/C57*100</f>
        <v>123.959665</v>
      </c>
    </row>
    <row r="58" spans="1:5" ht="78" x14ac:dyDescent="0.3">
      <c r="A58" s="6" t="s">
        <v>414</v>
      </c>
      <c r="B58" s="8" t="s">
        <v>413</v>
      </c>
      <c r="C58" s="18">
        <f>C59</f>
        <v>0</v>
      </c>
      <c r="D58" s="18">
        <f>D59</f>
        <v>16409.18</v>
      </c>
      <c r="E58" s="35">
        <v>0</v>
      </c>
    </row>
    <row r="59" spans="1:5" ht="80.25" customHeight="1" x14ac:dyDescent="0.3">
      <c r="A59" s="6" t="s">
        <v>415</v>
      </c>
      <c r="B59" s="8" t="s">
        <v>416</v>
      </c>
      <c r="C59" s="18">
        <f>C60</f>
        <v>0</v>
      </c>
      <c r="D59" s="30">
        <f>D60</f>
        <v>16409.18</v>
      </c>
      <c r="E59" s="35">
        <v>0</v>
      </c>
    </row>
    <row r="60" spans="1:5" ht="93.6" x14ac:dyDescent="0.3">
      <c r="A60" s="4" t="s">
        <v>411</v>
      </c>
      <c r="B60" s="5" t="s">
        <v>412</v>
      </c>
      <c r="C60" s="17">
        <v>0</v>
      </c>
      <c r="D60" s="31">
        <v>16409.18</v>
      </c>
      <c r="E60" s="36">
        <v>0</v>
      </c>
    </row>
    <row r="61" spans="1:5" ht="31.2" x14ac:dyDescent="0.3">
      <c r="A61" s="2" t="s">
        <v>22</v>
      </c>
      <c r="B61" s="3" t="s">
        <v>138</v>
      </c>
      <c r="C61" s="16">
        <f>C62</f>
        <v>572000</v>
      </c>
      <c r="D61" s="16">
        <f>D62</f>
        <v>356329.87</v>
      </c>
      <c r="E61" s="35">
        <f>D61/C61*100</f>
        <v>62.295431818181811</v>
      </c>
    </row>
    <row r="62" spans="1:5" ht="15.6" x14ac:dyDescent="0.3">
      <c r="A62" s="6" t="s">
        <v>71</v>
      </c>
      <c r="B62" s="7" t="s">
        <v>23</v>
      </c>
      <c r="C62" s="18">
        <f>C63+C64+C65+C66</f>
        <v>572000</v>
      </c>
      <c r="D62" s="18">
        <f>D63+D64+D65+D66</f>
        <v>356329.87</v>
      </c>
      <c r="E62" s="35">
        <f t="shared" si="2"/>
        <v>62.295431818181811</v>
      </c>
    </row>
    <row r="63" spans="1:5" ht="68.25" customHeight="1" x14ac:dyDescent="0.3">
      <c r="A63" s="4" t="s">
        <v>226</v>
      </c>
      <c r="B63" s="5" t="s">
        <v>271</v>
      </c>
      <c r="C63" s="17">
        <v>114000</v>
      </c>
      <c r="D63" s="31">
        <v>60624.68</v>
      </c>
      <c r="E63" s="36">
        <f>D63/C63*100</f>
        <v>53.179543859649122</v>
      </c>
    </row>
    <row r="64" spans="1:5" ht="93.6" x14ac:dyDescent="0.3">
      <c r="A64" s="4" t="s">
        <v>227</v>
      </c>
      <c r="B64" s="5" t="s">
        <v>272</v>
      </c>
      <c r="C64" s="17">
        <v>56000</v>
      </c>
      <c r="D64" s="31">
        <v>1230.6199999999999</v>
      </c>
      <c r="E64" s="36">
        <f t="shared" ref="E64:E69" si="3">D64/C64*100</f>
        <v>2.1975357142857139</v>
      </c>
    </row>
    <row r="65" spans="1:5" ht="109.2" x14ac:dyDescent="0.3">
      <c r="A65" s="4" t="s">
        <v>228</v>
      </c>
      <c r="B65" s="5" t="s">
        <v>273</v>
      </c>
      <c r="C65" s="17">
        <v>76000</v>
      </c>
      <c r="D65" s="31">
        <v>37018.959999999999</v>
      </c>
      <c r="E65" s="36">
        <f t="shared" si="3"/>
        <v>48.70915789473684</v>
      </c>
    </row>
    <row r="66" spans="1:5" ht="93.6" x14ac:dyDescent="0.3">
      <c r="A66" s="4" t="s">
        <v>229</v>
      </c>
      <c r="B66" s="5" t="s">
        <v>274</v>
      </c>
      <c r="C66" s="17">
        <v>326000</v>
      </c>
      <c r="D66" s="31">
        <v>257455.61</v>
      </c>
      <c r="E66" s="36">
        <f t="shared" si="3"/>
        <v>78.974113496932503</v>
      </c>
    </row>
    <row r="67" spans="1:5" ht="36" customHeight="1" x14ac:dyDescent="0.3">
      <c r="A67" s="2" t="s">
        <v>24</v>
      </c>
      <c r="B67" s="3" t="s">
        <v>160</v>
      </c>
      <c r="C67" s="16">
        <f>C68+C75</f>
        <v>4670318</v>
      </c>
      <c r="D67" s="16">
        <f>D68+D75</f>
        <v>1592056.08</v>
      </c>
      <c r="E67" s="35">
        <f t="shared" si="3"/>
        <v>34.08881536546334</v>
      </c>
    </row>
    <row r="68" spans="1:5" ht="15.6" x14ac:dyDescent="0.3">
      <c r="A68" s="6" t="s">
        <v>25</v>
      </c>
      <c r="B68" s="7" t="s">
        <v>26</v>
      </c>
      <c r="C68" s="18">
        <f>C72+C69</f>
        <v>4440318</v>
      </c>
      <c r="D68" s="18">
        <f>D72+D69</f>
        <v>1506337</v>
      </c>
      <c r="E68" s="35">
        <f>D68/C68*100</f>
        <v>33.924079311436707</v>
      </c>
    </row>
    <row r="69" spans="1:5" ht="15.6" x14ac:dyDescent="0.3">
      <c r="A69" s="6" t="s">
        <v>199</v>
      </c>
      <c r="B69" s="7" t="s">
        <v>172</v>
      </c>
      <c r="C69" s="18">
        <f>C70</f>
        <v>64000</v>
      </c>
      <c r="D69" s="18">
        <f>D70</f>
        <v>16000</v>
      </c>
      <c r="E69" s="35">
        <f t="shared" si="3"/>
        <v>25</v>
      </c>
    </row>
    <row r="70" spans="1:5" ht="46.8" x14ac:dyDescent="0.3">
      <c r="A70" s="6" t="s">
        <v>173</v>
      </c>
      <c r="B70" s="7" t="s">
        <v>174</v>
      </c>
      <c r="C70" s="18">
        <f>C71</f>
        <v>64000</v>
      </c>
      <c r="D70" s="18">
        <f>D71</f>
        <v>16000</v>
      </c>
      <c r="E70" s="35">
        <f>D70/C70*100</f>
        <v>25</v>
      </c>
    </row>
    <row r="71" spans="1:5" ht="62.4" x14ac:dyDescent="0.3">
      <c r="A71" s="4" t="s">
        <v>175</v>
      </c>
      <c r="B71" s="5" t="s">
        <v>275</v>
      </c>
      <c r="C71" s="17">
        <v>64000</v>
      </c>
      <c r="D71" s="31">
        <v>16000</v>
      </c>
      <c r="E71" s="36">
        <f t="shared" ref="E71:E78" si="4">D71/C71*100</f>
        <v>25</v>
      </c>
    </row>
    <row r="72" spans="1:5" ht="31.2" x14ac:dyDescent="0.3">
      <c r="A72" s="6" t="s">
        <v>27</v>
      </c>
      <c r="B72" s="7" t="s">
        <v>139</v>
      </c>
      <c r="C72" s="18">
        <f>C73</f>
        <v>4376318</v>
      </c>
      <c r="D72" s="18">
        <f>D73</f>
        <v>1490337</v>
      </c>
      <c r="E72" s="35">
        <f t="shared" si="4"/>
        <v>34.054586526847451</v>
      </c>
    </row>
    <row r="73" spans="1:5" ht="46.8" x14ac:dyDescent="0.3">
      <c r="A73" s="6" t="s">
        <v>28</v>
      </c>
      <c r="B73" s="7" t="s">
        <v>140</v>
      </c>
      <c r="C73" s="18">
        <f>C74</f>
        <v>4376318</v>
      </c>
      <c r="D73" s="18">
        <f>D74</f>
        <v>1490337</v>
      </c>
      <c r="E73" s="35">
        <f t="shared" si="4"/>
        <v>34.054586526847451</v>
      </c>
    </row>
    <row r="74" spans="1:5" ht="62.4" x14ac:dyDescent="0.3">
      <c r="A74" s="4" t="s">
        <v>29</v>
      </c>
      <c r="B74" s="5" t="s">
        <v>276</v>
      </c>
      <c r="C74" s="17">
        <v>4376318</v>
      </c>
      <c r="D74" s="31">
        <v>1490337</v>
      </c>
      <c r="E74" s="36">
        <f t="shared" si="4"/>
        <v>34.054586526847451</v>
      </c>
    </row>
    <row r="75" spans="1:5" ht="15.6" x14ac:dyDescent="0.3">
      <c r="A75" s="2" t="s">
        <v>78</v>
      </c>
      <c r="B75" s="3" t="s">
        <v>79</v>
      </c>
      <c r="C75" s="16">
        <f>C76</f>
        <v>230000</v>
      </c>
      <c r="D75" s="16">
        <f>D76+D79</f>
        <v>85719.079999999987</v>
      </c>
      <c r="E75" s="35">
        <f>D75/C75*100</f>
        <v>37.269165217391297</v>
      </c>
    </row>
    <row r="76" spans="1:5" ht="46.8" x14ac:dyDescent="0.3">
      <c r="A76" s="4" t="s">
        <v>80</v>
      </c>
      <c r="B76" s="7" t="s">
        <v>141</v>
      </c>
      <c r="C76" s="18">
        <f>C77</f>
        <v>230000</v>
      </c>
      <c r="D76" s="18">
        <f>D77</f>
        <v>13399.54</v>
      </c>
      <c r="E76" s="35">
        <f t="shared" si="4"/>
        <v>5.8258869565217397</v>
      </c>
    </row>
    <row r="77" spans="1:5" ht="31.2" x14ac:dyDescent="0.3">
      <c r="A77" s="4" t="s">
        <v>81</v>
      </c>
      <c r="B77" s="7" t="s">
        <v>83</v>
      </c>
      <c r="C77" s="18">
        <f>C78</f>
        <v>230000</v>
      </c>
      <c r="D77" s="18">
        <f>D78</f>
        <v>13399.54</v>
      </c>
      <c r="E77" s="35">
        <f>D77/C77*100</f>
        <v>5.8258869565217397</v>
      </c>
    </row>
    <row r="78" spans="1:5" ht="62.4" x14ac:dyDescent="0.3">
      <c r="A78" s="4" t="s">
        <v>82</v>
      </c>
      <c r="B78" s="5" t="s">
        <v>277</v>
      </c>
      <c r="C78" s="17">
        <v>230000</v>
      </c>
      <c r="D78" s="31">
        <v>13399.54</v>
      </c>
      <c r="E78" s="36">
        <f t="shared" si="4"/>
        <v>5.8258869565217397</v>
      </c>
    </row>
    <row r="79" spans="1:5" ht="31.2" x14ac:dyDescent="0.3">
      <c r="A79" s="6" t="s">
        <v>422</v>
      </c>
      <c r="B79" s="7" t="s">
        <v>421</v>
      </c>
      <c r="C79" s="18">
        <f>C80</f>
        <v>0</v>
      </c>
      <c r="D79" s="18">
        <f>D80</f>
        <v>72319.539999999994</v>
      </c>
      <c r="E79" s="35">
        <v>0</v>
      </c>
    </row>
    <row r="80" spans="1:5" ht="31.2" x14ac:dyDescent="0.3">
      <c r="A80" s="6" t="s">
        <v>423</v>
      </c>
      <c r="B80" s="7" t="s">
        <v>424</v>
      </c>
      <c r="C80" s="18">
        <f>C81+C82+C83</f>
        <v>0</v>
      </c>
      <c r="D80" s="18">
        <f>D81+D82+D83</f>
        <v>72319.539999999994</v>
      </c>
      <c r="E80" s="35">
        <v>0</v>
      </c>
    </row>
    <row r="81" spans="1:5" ht="46.8" x14ac:dyDescent="0.3">
      <c r="A81" s="4" t="s">
        <v>417</v>
      </c>
      <c r="B81" s="5" t="s">
        <v>420</v>
      </c>
      <c r="C81" s="17">
        <v>0</v>
      </c>
      <c r="D81" s="31">
        <v>17033.810000000001</v>
      </c>
      <c r="E81" s="36">
        <v>0</v>
      </c>
    </row>
    <row r="82" spans="1:5" ht="46.8" x14ac:dyDescent="0.3">
      <c r="A82" s="4" t="s">
        <v>418</v>
      </c>
      <c r="B82" s="5" t="s">
        <v>420</v>
      </c>
      <c r="C82" s="17">
        <v>0</v>
      </c>
      <c r="D82" s="31">
        <v>35899</v>
      </c>
      <c r="E82" s="36">
        <v>0</v>
      </c>
    </row>
    <row r="83" spans="1:5" ht="46.8" x14ac:dyDescent="0.3">
      <c r="A83" s="4" t="s">
        <v>419</v>
      </c>
      <c r="B83" s="5" t="s">
        <v>420</v>
      </c>
      <c r="C83" s="17">
        <v>0</v>
      </c>
      <c r="D83" s="31">
        <v>19386.73</v>
      </c>
      <c r="E83" s="36">
        <v>0</v>
      </c>
    </row>
    <row r="84" spans="1:5" ht="37.5" customHeight="1" x14ac:dyDescent="0.3">
      <c r="A84" s="2" t="s">
        <v>62</v>
      </c>
      <c r="B84" s="3" t="s">
        <v>161</v>
      </c>
      <c r="C84" s="16">
        <f>C85+C97</f>
        <v>2630000</v>
      </c>
      <c r="D84" s="16">
        <f>D85+D97</f>
        <v>1469983.75</v>
      </c>
      <c r="E84" s="35">
        <f t="shared" ref="E84:E87" si="5">D84/C84*100</f>
        <v>55.892918250950572</v>
      </c>
    </row>
    <row r="85" spans="1:5" ht="46.8" x14ac:dyDescent="0.3">
      <c r="A85" s="2" t="s">
        <v>63</v>
      </c>
      <c r="B85" s="3" t="s">
        <v>142</v>
      </c>
      <c r="C85" s="16">
        <f>C86+C90+C93</f>
        <v>1480000</v>
      </c>
      <c r="D85" s="16">
        <f>D86+D90+D93</f>
        <v>1396551.08</v>
      </c>
      <c r="E85" s="35">
        <f t="shared" si="5"/>
        <v>94.361559459459471</v>
      </c>
    </row>
    <row r="86" spans="1:5" ht="31.2" x14ac:dyDescent="0.3">
      <c r="A86" s="6" t="s">
        <v>30</v>
      </c>
      <c r="B86" s="7" t="s">
        <v>31</v>
      </c>
      <c r="C86" s="18">
        <f>C87+C88</f>
        <v>636000</v>
      </c>
      <c r="D86" s="18">
        <f>D87+D88</f>
        <v>708316.06</v>
      </c>
      <c r="E86" s="35">
        <f t="shared" si="5"/>
        <v>111.3704496855346</v>
      </c>
    </row>
    <row r="87" spans="1:5" ht="93.6" x14ac:dyDescent="0.3">
      <c r="A87" s="4" t="s">
        <v>32</v>
      </c>
      <c r="B87" s="5" t="s">
        <v>278</v>
      </c>
      <c r="C87" s="17">
        <v>520000</v>
      </c>
      <c r="D87" s="31">
        <v>462038.68</v>
      </c>
      <c r="E87" s="35">
        <f t="shared" si="5"/>
        <v>88.85359230769231</v>
      </c>
    </row>
    <row r="88" spans="1:5" ht="62.4" x14ac:dyDescent="0.3">
      <c r="A88" s="4" t="s">
        <v>33</v>
      </c>
      <c r="B88" s="5" t="s">
        <v>279</v>
      </c>
      <c r="C88" s="17">
        <v>116000</v>
      </c>
      <c r="D88" s="31">
        <v>246277.38</v>
      </c>
      <c r="E88" s="35">
        <f>D88/C88*100</f>
        <v>212.30808620689655</v>
      </c>
    </row>
    <row r="89" spans="1:5" ht="46.8" x14ac:dyDescent="0.3">
      <c r="A89" s="6" t="s">
        <v>200</v>
      </c>
      <c r="B89" s="7" t="s">
        <v>127</v>
      </c>
      <c r="C89" s="18">
        <f>C90</f>
        <v>250000</v>
      </c>
      <c r="D89" s="18">
        <f>D90</f>
        <v>0</v>
      </c>
      <c r="E89" s="35">
        <f>D89/C89*100</f>
        <v>0</v>
      </c>
    </row>
    <row r="90" spans="1:5" ht="62.4" x14ac:dyDescent="0.3">
      <c r="A90" s="6" t="s">
        <v>75</v>
      </c>
      <c r="B90" s="7" t="s">
        <v>76</v>
      </c>
      <c r="C90" s="18">
        <f>C91</f>
        <v>250000</v>
      </c>
      <c r="D90" s="18">
        <f>D91</f>
        <v>0</v>
      </c>
      <c r="E90" s="35">
        <f t="shared" ref="E90:E93" si="6">D90/C90*100</f>
        <v>0</v>
      </c>
    </row>
    <row r="91" spans="1:5" ht="68.25" customHeight="1" x14ac:dyDescent="0.3">
      <c r="A91" s="4" t="s">
        <v>77</v>
      </c>
      <c r="B91" s="5" t="s">
        <v>280</v>
      </c>
      <c r="C91" s="17">
        <v>250000</v>
      </c>
      <c r="D91" s="31">
        <v>0</v>
      </c>
      <c r="E91" s="36">
        <f t="shared" si="6"/>
        <v>0</v>
      </c>
    </row>
    <row r="92" spans="1:5" ht="62.4" x14ac:dyDescent="0.3">
      <c r="A92" s="6" t="s">
        <v>143</v>
      </c>
      <c r="B92" s="8" t="s">
        <v>144</v>
      </c>
      <c r="C92" s="18">
        <f>C93</f>
        <v>594000</v>
      </c>
      <c r="D92" s="18">
        <f>D93</f>
        <v>688235.02</v>
      </c>
      <c r="E92" s="35">
        <f t="shared" si="6"/>
        <v>115.86448148148148</v>
      </c>
    </row>
    <row r="93" spans="1:5" ht="93.6" x14ac:dyDescent="0.3">
      <c r="A93" s="6" t="s">
        <v>118</v>
      </c>
      <c r="B93" s="8" t="s">
        <v>128</v>
      </c>
      <c r="C93" s="18">
        <f>C94+C96</f>
        <v>594000</v>
      </c>
      <c r="D93" s="18">
        <f>D94+D96</f>
        <v>688235.02</v>
      </c>
      <c r="E93" s="35">
        <f t="shared" si="6"/>
        <v>115.86448148148148</v>
      </c>
    </row>
    <row r="94" spans="1:5" ht="111.75" customHeight="1" x14ac:dyDescent="0.3">
      <c r="A94" s="4" t="s">
        <v>117</v>
      </c>
      <c r="B94" s="12" t="s">
        <v>281</v>
      </c>
      <c r="C94" s="17">
        <v>200000</v>
      </c>
      <c r="D94" s="31">
        <v>166072.22</v>
      </c>
      <c r="E94" s="36">
        <f>D94/C94*100</f>
        <v>83.036109999999994</v>
      </c>
    </row>
    <row r="95" spans="1:5" ht="111.75" hidden="1" customHeight="1" x14ac:dyDescent="0.3">
      <c r="A95" s="4" t="s">
        <v>223</v>
      </c>
      <c r="B95" s="12" t="s">
        <v>224</v>
      </c>
      <c r="C95" s="17">
        <v>182249.53</v>
      </c>
      <c r="D95" s="31"/>
      <c r="E95" s="35">
        <f>D95/C95*100</f>
        <v>0</v>
      </c>
    </row>
    <row r="96" spans="1:5" ht="111.75" customHeight="1" x14ac:dyDescent="0.3">
      <c r="A96" s="4" t="s">
        <v>223</v>
      </c>
      <c r="B96" s="12" t="s">
        <v>282</v>
      </c>
      <c r="C96" s="17">
        <v>394000</v>
      </c>
      <c r="D96" s="31">
        <v>522162.8</v>
      </c>
      <c r="E96" s="36">
        <f t="shared" ref="E96:E99" si="7">D96/C96*100</f>
        <v>132.52862944162436</v>
      </c>
    </row>
    <row r="97" spans="1:5" ht="31.2" x14ac:dyDescent="0.3">
      <c r="A97" s="2" t="s">
        <v>176</v>
      </c>
      <c r="B97" s="13" t="s">
        <v>177</v>
      </c>
      <c r="C97" s="16">
        <f>C98</f>
        <v>1150000</v>
      </c>
      <c r="D97" s="16">
        <f>D98</f>
        <v>73432.67</v>
      </c>
      <c r="E97" s="35">
        <f t="shared" si="7"/>
        <v>6.3854495652173906</v>
      </c>
    </row>
    <row r="98" spans="1:5" ht="46.8" x14ac:dyDescent="0.3">
      <c r="A98" s="6" t="s">
        <v>178</v>
      </c>
      <c r="B98" s="8" t="s">
        <v>208</v>
      </c>
      <c r="C98" s="18">
        <f>C99</f>
        <v>1150000</v>
      </c>
      <c r="D98" s="18">
        <f>D99</f>
        <v>73432.67</v>
      </c>
      <c r="E98" s="35">
        <f t="shared" si="7"/>
        <v>6.3854495652173906</v>
      </c>
    </row>
    <row r="99" spans="1:5" ht="62.4" x14ac:dyDescent="0.3">
      <c r="A99" s="4" t="s">
        <v>179</v>
      </c>
      <c r="B99" s="12" t="s">
        <v>283</v>
      </c>
      <c r="C99" s="17">
        <v>1150000</v>
      </c>
      <c r="D99" s="31">
        <v>73432.67</v>
      </c>
      <c r="E99" s="35">
        <f t="shared" si="7"/>
        <v>6.3854495652173906</v>
      </c>
    </row>
    <row r="100" spans="1:5" ht="24.75" customHeight="1" x14ac:dyDescent="0.3">
      <c r="A100" s="2" t="s">
        <v>34</v>
      </c>
      <c r="B100" s="21" t="s">
        <v>145</v>
      </c>
      <c r="C100" s="16">
        <f>SUM(C102:C140)</f>
        <v>1307469</v>
      </c>
      <c r="D100" s="16">
        <f>SUM(D101:D140)</f>
        <v>118724.83</v>
      </c>
      <c r="E100" s="35">
        <f>D100/C100*100</f>
        <v>9.0805082185504968</v>
      </c>
    </row>
    <row r="101" spans="1:5" ht="129.75" customHeight="1" x14ac:dyDescent="0.3">
      <c r="A101" s="4" t="s">
        <v>425</v>
      </c>
      <c r="B101" s="33" t="s">
        <v>426</v>
      </c>
      <c r="C101" s="17">
        <v>0</v>
      </c>
      <c r="D101" s="31">
        <v>100</v>
      </c>
      <c r="E101" s="36">
        <v>0</v>
      </c>
    </row>
    <row r="102" spans="1:5" ht="140.4" x14ac:dyDescent="0.3">
      <c r="A102" s="4" t="s">
        <v>284</v>
      </c>
      <c r="B102" s="5" t="s">
        <v>285</v>
      </c>
      <c r="C102" s="17">
        <v>3333</v>
      </c>
      <c r="D102" s="31">
        <v>0</v>
      </c>
      <c r="E102" s="36">
        <f t="shared" ref="E102:E103" si="8">D102/C102*100</f>
        <v>0</v>
      </c>
    </row>
    <row r="103" spans="1:5" ht="156" x14ac:dyDescent="0.3">
      <c r="A103" s="4" t="s">
        <v>286</v>
      </c>
      <c r="B103" s="5" t="s">
        <v>287</v>
      </c>
      <c r="C103" s="17">
        <v>100</v>
      </c>
      <c r="D103" s="31">
        <v>0</v>
      </c>
      <c r="E103" s="36">
        <f t="shared" si="8"/>
        <v>0</v>
      </c>
    </row>
    <row r="104" spans="1:5" ht="124.8" x14ac:dyDescent="0.3">
      <c r="A104" s="4" t="s">
        <v>288</v>
      </c>
      <c r="B104" s="5" t="s">
        <v>289</v>
      </c>
      <c r="C104" s="17">
        <v>5833</v>
      </c>
      <c r="D104" s="31">
        <v>2500</v>
      </c>
      <c r="E104" s="36">
        <f>D104/C104*100</f>
        <v>42.859591976684378</v>
      </c>
    </row>
    <row r="105" spans="1:5" ht="124.8" x14ac:dyDescent="0.3">
      <c r="A105" s="4" t="s">
        <v>290</v>
      </c>
      <c r="B105" s="5" t="s">
        <v>291</v>
      </c>
      <c r="C105" s="17">
        <v>1667</v>
      </c>
      <c r="D105" s="31">
        <v>0</v>
      </c>
      <c r="E105" s="36">
        <f t="shared" ref="E105" si="9">D105/C105*100</f>
        <v>0</v>
      </c>
    </row>
    <row r="106" spans="1:5" ht="109.2" x14ac:dyDescent="0.3">
      <c r="A106" s="4" t="s">
        <v>292</v>
      </c>
      <c r="B106" s="5" t="s">
        <v>293</v>
      </c>
      <c r="C106" s="17">
        <v>667</v>
      </c>
      <c r="D106" s="31">
        <v>0</v>
      </c>
      <c r="E106" s="36">
        <f>D106/C106*100</f>
        <v>0</v>
      </c>
    </row>
    <row r="107" spans="1:5" ht="218.4" x14ac:dyDescent="0.3">
      <c r="A107" s="14" t="s">
        <v>294</v>
      </c>
      <c r="B107" s="15" t="s">
        <v>295</v>
      </c>
      <c r="C107" s="19">
        <v>1333</v>
      </c>
      <c r="D107" s="31">
        <v>0</v>
      </c>
      <c r="E107" s="36">
        <f t="shared" ref="E107:E108" si="10">D107/C107*100</f>
        <v>0</v>
      </c>
    </row>
    <row r="108" spans="1:5" ht="171.6" x14ac:dyDescent="0.3">
      <c r="A108" s="4" t="s">
        <v>296</v>
      </c>
      <c r="B108" s="5" t="s">
        <v>297</v>
      </c>
      <c r="C108" s="17">
        <v>3124</v>
      </c>
      <c r="D108" s="31">
        <v>0</v>
      </c>
      <c r="E108" s="36">
        <f t="shared" si="10"/>
        <v>0</v>
      </c>
    </row>
    <row r="109" spans="1:5" ht="202.8" x14ac:dyDescent="0.3">
      <c r="A109" s="4" t="s">
        <v>298</v>
      </c>
      <c r="B109" s="5" t="s">
        <v>299</v>
      </c>
      <c r="C109" s="17">
        <v>3667</v>
      </c>
      <c r="D109" s="31">
        <v>0</v>
      </c>
      <c r="E109" s="36">
        <f>D109/C109*100</f>
        <v>0</v>
      </c>
    </row>
    <row r="110" spans="1:5" ht="124.8" x14ac:dyDescent="0.3">
      <c r="A110" s="4" t="s">
        <v>300</v>
      </c>
      <c r="B110" s="5" t="s">
        <v>301</v>
      </c>
      <c r="C110" s="17">
        <v>81655</v>
      </c>
      <c r="D110" s="31">
        <v>5150</v>
      </c>
      <c r="E110" s="36">
        <f t="shared" ref="E110:E111" si="11">D110/C110*100</f>
        <v>6.3070234523299238</v>
      </c>
    </row>
    <row r="111" spans="1:5" ht="109.2" x14ac:dyDescent="0.3">
      <c r="A111" s="4" t="s">
        <v>302</v>
      </c>
      <c r="B111" s="5" t="s">
        <v>303</v>
      </c>
      <c r="C111" s="17">
        <v>295</v>
      </c>
      <c r="D111" s="31">
        <v>10150</v>
      </c>
      <c r="E111" s="36">
        <f t="shared" si="11"/>
        <v>3440.6779661016949</v>
      </c>
    </row>
    <row r="112" spans="1:5" ht="124.8" x14ac:dyDescent="0.3">
      <c r="A112" s="4" t="s">
        <v>304</v>
      </c>
      <c r="B112" s="5" t="s">
        <v>305</v>
      </c>
      <c r="C112" s="17">
        <v>1673</v>
      </c>
      <c r="D112" s="31">
        <v>0</v>
      </c>
      <c r="E112" s="36">
        <f>D112/C112*100</f>
        <v>0</v>
      </c>
    </row>
    <row r="113" spans="1:5" ht="109.2" x14ac:dyDescent="0.3">
      <c r="A113" s="4" t="s">
        <v>306</v>
      </c>
      <c r="B113" s="5" t="s">
        <v>307</v>
      </c>
      <c r="C113" s="17">
        <v>4352</v>
      </c>
      <c r="D113" s="31">
        <v>0</v>
      </c>
      <c r="E113" s="36">
        <f t="shared" ref="E113:E115" si="12">D113/C113*100</f>
        <v>0</v>
      </c>
    </row>
    <row r="114" spans="1:5" ht="93.6" x14ac:dyDescent="0.3">
      <c r="A114" s="4" t="s">
        <v>183</v>
      </c>
      <c r="B114" s="5" t="s">
        <v>184</v>
      </c>
      <c r="C114" s="17">
        <v>5000</v>
      </c>
      <c r="D114" s="31">
        <v>0</v>
      </c>
      <c r="E114" s="36">
        <f t="shared" si="12"/>
        <v>0</v>
      </c>
    </row>
    <row r="115" spans="1:5" ht="140.4" x14ac:dyDescent="0.3">
      <c r="A115" s="4" t="s">
        <v>308</v>
      </c>
      <c r="B115" s="5" t="s">
        <v>309</v>
      </c>
      <c r="C115" s="17">
        <v>500</v>
      </c>
      <c r="D115" s="31">
        <v>0</v>
      </c>
      <c r="E115" s="36">
        <f t="shared" si="12"/>
        <v>0</v>
      </c>
    </row>
    <row r="116" spans="1:5" ht="140.4" x14ac:dyDescent="0.3">
      <c r="A116" s="4" t="s">
        <v>310</v>
      </c>
      <c r="B116" s="5" t="s">
        <v>311</v>
      </c>
      <c r="C116" s="17">
        <v>10488</v>
      </c>
      <c r="D116" s="31">
        <v>0</v>
      </c>
      <c r="E116" s="36">
        <f>D116/C116*100</f>
        <v>0</v>
      </c>
    </row>
    <row r="117" spans="1:5" ht="93.6" x14ac:dyDescent="0.3">
      <c r="A117" s="4" t="s">
        <v>180</v>
      </c>
      <c r="B117" s="5" t="s">
        <v>181</v>
      </c>
      <c r="C117" s="17">
        <v>80000</v>
      </c>
      <c r="D117" s="31">
        <v>3000</v>
      </c>
      <c r="E117" s="36">
        <f t="shared" ref="E117:E118" si="13">D117/C117*100</f>
        <v>3.75</v>
      </c>
    </row>
    <row r="118" spans="1:5" ht="109.2" x14ac:dyDescent="0.3">
      <c r="A118" s="4" t="s">
        <v>312</v>
      </c>
      <c r="B118" s="5" t="s">
        <v>313</v>
      </c>
      <c r="C118" s="17">
        <v>250</v>
      </c>
      <c r="D118" s="31">
        <v>0</v>
      </c>
      <c r="E118" s="36">
        <f t="shared" si="13"/>
        <v>0</v>
      </c>
    </row>
    <row r="119" spans="1:5" ht="124.8" x14ac:dyDescent="0.3">
      <c r="A119" s="4" t="s">
        <v>314</v>
      </c>
      <c r="B119" s="5" t="s">
        <v>315</v>
      </c>
      <c r="C119" s="17">
        <v>417</v>
      </c>
      <c r="D119" s="31">
        <v>0</v>
      </c>
      <c r="E119" s="36">
        <f>D119/C119*100</f>
        <v>0</v>
      </c>
    </row>
    <row r="120" spans="1:5" ht="93.6" x14ac:dyDescent="0.3">
      <c r="A120" s="4" t="s">
        <v>316</v>
      </c>
      <c r="B120" s="5" t="s">
        <v>317</v>
      </c>
      <c r="C120" s="17">
        <v>7000</v>
      </c>
      <c r="D120" s="31">
        <v>0</v>
      </c>
      <c r="E120" s="36">
        <f t="shared" ref="E120:E121" si="14">D120/C120*100</f>
        <v>0</v>
      </c>
    </row>
    <row r="121" spans="1:5" ht="140.4" x14ac:dyDescent="0.3">
      <c r="A121" s="4" t="s">
        <v>318</v>
      </c>
      <c r="B121" s="5" t="s">
        <v>319</v>
      </c>
      <c r="C121" s="17">
        <v>2500</v>
      </c>
      <c r="D121" s="31">
        <v>0</v>
      </c>
      <c r="E121" s="36">
        <f t="shared" si="14"/>
        <v>0</v>
      </c>
    </row>
    <row r="122" spans="1:5" ht="140.4" x14ac:dyDescent="0.3">
      <c r="A122" s="4" t="s">
        <v>320</v>
      </c>
      <c r="B122" s="5" t="s">
        <v>321</v>
      </c>
      <c r="C122" s="17">
        <v>3333</v>
      </c>
      <c r="D122" s="31">
        <v>246.77</v>
      </c>
      <c r="E122" s="36">
        <f>D122/C122*100</f>
        <v>7.4038403840384044</v>
      </c>
    </row>
    <row r="123" spans="1:5" ht="124.8" x14ac:dyDescent="0.3">
      <c r="A123" s="4" t="s">
        <v>322</v>
      </c>
      <c r="B123" s="5" t="s">
        <v>323</v>
      </c>
      <c r="C123" s="17">
        <v>1558</v>
      </c>
      <c r="D123" s="31">
        <v>1350</v>
      </c>
      <c r="E123" s="36">
        <f t="shared" ref="E123:E124" si="15">D123/C123*100</f>
        <v>86.649550706033381</v>
      </c>
    </row>
    <row r="124" spans="1:5" ht="156" x14ac:dyDescent="0.3">
      <c r="A124" s="4" t="s">
        <v>324</v>
      </c>
      <c r="B124" s="5" t="s">
        <v>325</v>
      </c>
      <c r="C124" s="17">
        <v>601</v>
      </c>
      <c r="D124" s="31">
        <v>0</v>
      </c>
      <c r="E124" s="36">
        <f t="shared" si="15"/>
        <v>0</v>
      </c>
    </row>
    <row r="125" spans="1:5" ht="140.4" x14ac:dyDescent="0.3">
      <c r="A125" s="4" t="s">
        <v>326</v>
      </c>
      <c r="B125" s="5" t="s">
        <v>327</v>
      </c>
      <c r="C125" s="17">
        <v>850</v>
      </c>
      <c r="D125" s="31">
        <v>0</v>
      </c>
      <c r="E125" s="36">
        <f>D125/C125*100</f>
        <v>0</v>
      </c>
    </row>
    <row r="126" spans="1:5" ht="109.2" x14ac:dyDescent="0.3">
      <c r="A126" s="4" t="s">
        <v>328</v>
      </c>
      <c r="B126" s="5" t="s">
        <v>360</v>
      </c>
      <c r="C126" s="17">
        <v>167</v>
      </c>
      <c r="D126" s="31">
        <v>0</v>
      </c>
      <c r="E126" s="36">
        <f t="shared" ref="E126:E127" si="16">D126/C126*100</f>
        <v>0</v>
      </c>
    </row>
    <row r="127" spans="1:5" ht="156" x14ac:dyDescent="0.3">
      <c r="A127" s="4" t="s">
        <v>329</v>
      </c>
      <c r="B127" s="5" t="s">
        <v>330</v>
      </c>
      <c r="C127" s="17">
        <v>500</v>
      </c>
      <c r="D127" s="31">
        <v>487.63</v>
      </c>
      <c r="E127" s="36">
        <f t="shared" si="16"/>
        <v>97.525999999999996</v>
      </c>
    </row>
    <row r="128" spans="1:5" ht="171.6" x14ac:dyDescent="0.3">
      <c r="A128" s="4" t="s">
        <v>331</v>
      </c>
      <c r="B128" s="5" t="s">
        <v>332</v>
      </c>
      <c r="C128" s="17">
        <v>1243</v>
      </c>
      <c r="D128" s="31">
        <v>10000</v>
      </c>
      <c r="E128" s="36">
        <f>D128/C128*100</f>
        <v>804.50522928399039</v>
      </c>
    </row>
    <row r="129" spans="1:5" ht="109.2" x14ac:dyDescent="0.3">
      <c r="A129" s="4" t="s">
        <v>333</v>
      </c>
      <c r="B129" s="5" t="s">
        <v>334</v>
      </c>
      <c r="C129" s="17">
        <v>417</v>
      </c>
      <c r="D129" s="31">
        <v>0</v>
      </c>
      <c r="E129" s="36">
        <f t="shared" ref="E129:E130" si="17">D129/C129*100</f>
        <v>0</v>
      </c>
    </row>
    <row r="130" spans="1:5" ht="202.8" x14ac:dyDescent="0.3">
      <c r="A130" s="4" t="s">
        <v>335</v>
      </c>
      <c r="B130" s="5" t="s">
        <v>336</v>
      </c>
      <c r="C130" s="17">
        <v>12483</v>
      </c>
      <c r="D130" s="31">
        <v>0</v>
      </c>
      <c r="E130" s="36">
        <f t="shared" si="17"/>
        <v>0</v>
      </c>
    </row>
    <row r="131" spans="1:5" ht="109.2" x14ac:dyDescent="0.3">
      <c r="A131" s="4" t="s">
        <v>337</v>
      </c>
      <c r="B131" s="5" t="s">
        <v>338</v>
      </c>
      <c r="C131" s="17">
        <v>600</v>
      </c>
      <c r="D131" s="31">
        <v>0</v>
      </c>
      <c r="E131" s="36">
        <f>D131/C131*100</f>
        <v>0</v>
      </c>
    </row>
    <row r="132" spans="1:5" ht="124.8" x14ac:dyDescent="0.3">
      <c r="A132" s="4" t="s">
        <v>339</v>
      </c>
      <c r="B132" s="5" t="s">
        <v>340</v>
      </c>
      <c r="C132" s="17">
        <v>6667</v>
      </c>
      <c r="D132" s="31">
        <v>0</v>
      </c>
      <c r="E132" s="36">
        <f t="shared" ref="E132" si="18">D132/C132*100</f>
        <v>0</v>
      </c>
    </row>
    <row r="133" spans="1:5" ht="156" x14ac:dyDescent="0.3">
      <c r="A133" s="4" t="s">
        <v>341</v>
      </c>
      <c r="B133" s="5" t="s">
        <v>342</v>
      </c>
      <c r="C133" s="17">
        <v>11667</v>
      </c>
      <c r="D133" s="31">
        <v>0</v>
      </c>
      <c r="E133" s="36">
        <f>D133/C133*100</f>
        <v>0</v>
      </c>
    </row>
    <row r="134" spans="1:5" ht="93.6" x14ac:dyDescent="0.3">
      <c r="A134" s="4" t="s">
        <v>343</v>
      </c>
      <c r="B134" s="5" t="s">
        <v>344</v>
      </c>
      <c r="C134" s="17">
        <v>6340</v>
      </c>
      <c r="D134" s="31">
        <v>0</v>
      </c>
      <c r="E134" s="36">
        <f t="shared" ref="E134:E135" si="19">D134/C134*100</f>
        <v>0</v>
      </c>
    </row>
    <row r="135" spans="1:5" ht="124.8" x14ac:dyDescent="0.3">
      <c r="A135" s="4" t="s">
        <v>345</v>
      </c>
      <c r="B135" s="5" t="s">
        <v>346</v>
      </c>
      <c r="C135" s="17">
        <v>4167</v>
      </c>
      <c r="D135" s="31">
        <v>0</v>
      </c>
      <c r="E135" s="36">
        <f t="shared" si="19"/>
        <v>0</v>
      </c>
    </row>
    <row r="136" spans="1:5" ht="265.2" x14ac:dyDescent="0.3">
      <c r="A136" s="4" t="s">
        <v>347</v>
      </c>
      <c r="B136" s="5" t="s">
        <v>348</v>
      </c>
      <c r="C136" s="17">
        <v>917</v>
      </c>
      <c r="D136" s="31">
        <v>0</v>
      </c>
      <c r="E136" s="36">
        <f>D136/C136*100</f>
        <v>0</v>
      </c>
    </row>
    <row r="137" spans="1:5" ht="124.8" x14ac:dyDescent="0.3">
      <c r="A137" s="4" t="s">
        <v>349</v>
      </c>
      <c r="B137" s="5" t="s">
        <v>350</v>
      </c>
      <c r="C137" s="17">
        <v>4902</v>
      </c>
      <c r="D137" s="31">
        <v>263.33999999999997</v>
      </c>
      <c r="E137" s="36">
        <f t="shared" ref="E137:E138" si="20">D137/C137*100</f>
        <v>5.3720930232558128</v>
      </c>
    </row>
    <row r="138" spans="1:5" ht="109.2" x14ac:dyDescent="0.3">
      <c r="A138" s="4" t="s">
        <v>351</v>
      </c>
      <c r="B138" s="5" t="s">
        <v>352</v>
      </c>
      <c r="C138" s="17">
        <v>41203</v>
      </c>
      <c r="D138" s="31">
        <v>5477.09</v>
      </c>
      <c r="E138" s="36">
        <f t="shared" si="20"/>
        <v>13.292939834478073</v>
      </c>
    </row>
    <row r="139" spans="1:5" ht="156" x14ac:dyDescent="0.3">
      <c r="A139" s="4" t="s">
        <v>353</v>
      </c>
      <c r="B139" s="5" t="s">
        <v>354</v>
      </c>
      <c r="C139" s="17">
        <v>43000</v>
      </c>
      <c r="D139" s="31">
        <v>0</v>
      </c>
      <c r="E139" s="36">
        <f>D139/C139*100</f>
        <v>0</v>
      </c>
    </row>
    <row r="140" spans="1:5" ht="124.8" x14ac:dyDescent="0.3">
      <c r="A140" s="4" t="s">
        <v>359</v>
      </c>
      <c r="B140" s="5" t="s">
        <v>182</v>
      </c>
      <c r="C140" s="17">
        <v>953000</v>
      </c>
      <c r="D140" s="31">
        <v>80000</v>
      </c>
      <c r="E140" s="36">
        <f t="shared" ref="E140:E205" si="21">D140/C140*100</f>
        <v>8.3945435466946474</v>
      </c>
    </row>
    <row r="141" spans="1:5" ht="15.6" x14ac:dyDescent="0.3">
      <c r="A141" s="2" t="s">
        <v>427</v>
      </c>
      <c r="B141" s="3" t="s">
        <v>428</v>
      </c>
      <c r="C141" s="16">
        <f t="shared" ref="C141:D143" si="22">C142</f>
        <v>0</v>
      </c>
      <c r="D141" s="16">
        <f t="shared" si="22"/>
        <v>6237</v>
      </c>
      <c r="E141" s="35">
        <v>0</v>
      </c>
    </row>
    <row r="142" spans="1:5" ht="15.6" x14ac:dyDescent="0.3">
      <c r="A142" s="6" t="s">
        <v>429</v>
      </c>
      <c r="B142" s="7" t="s">
        <v>430</v>
      </c>
      <c r="C142" s="18">
        <f t="shared" si="22"/>
        <v>0</v>
      </c>
      <c r="D142" s="18">
        <f t="shared" si="22"/>
        <v>6237</v>
      </c>
      <c r="E142" s="35">
        <v>0</v>
      </c>
    </row>
    <row r="143" spans="1:5" ht="31.2" x14ac:dyDescent="0.3">
      <c r="A143" s="6" t="s">
        <v>432</v>
      </c>
      <c r="B143" s="7" t="s">
        <v>431</v>
      </c>
      <c r="C143" s="18">
        <f t="shared" si="22"/>
        <v>0</v>
      </c>
      <c r="D143" s="18">
        <f t="shared" si="22"/>
        <v>6237</v>
      </c>
      <c r="E143" s="35">
        <v>0</v>
      </c>
    </row>
    <row r="144" spans="1:5" ht="15.6" x14ac:dyDescent="0.3">
      <c r="A144" s="4" t="s">
        <v>433</v>
      </c>
      <c r="B144" s="5" t="s">
        <v>434</v>
      </c>
      <c r="C144" s="17">
        <v>0</v>
      </c>
      <c r="D144" s="31">
        <v>6237</v>
      </c>
      <c r="E144" s="36">
        <v>0</v>
      </c>
    </row>
    <row r="145" spans="1:5" ht="15.6" x14ac:dyDescent="0.3">
      <c r="A145" s="2" t="s">
        <v>35</v>
      </c>
      <c r="B145" s="3" t="s">
        <v>169</v>
      </c>
      <c r="C145" s="24">
        <f>C146</f>
        <v>1123091367.99</v>
      </c>
      <c r="D145" s="24">
        <f>D146+D235+D238</f>
        <v>323094449.59000003</v>
      </c>
      <c r="E145" s="35">
        <f t="shared" si="21"/>
        <v>28.768313852170653</v>
      </c>
    </row>
    <row r="146" spans="1:5" ht="46.8" x14ac:dyDescent="0.3">
      <c r="A146" s="2" t="s">
        <v>36</v>
      </c>
      <c r="B146" s="3" t="s">
        <v>146</v>
      </c>
      <c r="C146" s="16">
        <f>C147+C161+C178+C221</f>
        <v>1123091367.99</v>
      </c>
      <c r="D146" s="16">
        <f>D147+D161+D178+D221</f>
        <v>323170079.13</v>
      </c>
      <c r="E146" s="35">
        <f>D146/C146*100</f>
        <v>28.775047902681187</v>
      </c>
    </row>
    <row r="147" spans="1:5" ht="31.2" x14ac:dyDescent="0.3">
      <c r="A147" s="2" t="s">
        <v>84</v>
      </c>
      <c r="B147" s="3" t="s">
        <v>147</v>
      </c>
      <c r="C147" s="16">
        <f>C148+C158</f>
        <v>247804382</v>
      </c>
      <c r="D147" s="16">
        <f>D148+D158</f>
        <v>62338800</v>
      </c>
      <c r="E147" s="35">
        <f t="shared" si="21"/>
        <v>25.156455869291289</v>
      </c>
    </row>
    <row r="148" spans="1:5" ht="15.6" x14ac:dyDescent="0.3">
      <c r="A148" s="6" t="s">
        <v>85</v>
      </c>
      <c r="B148" s="7" t="s">
        <v>37</v>
      </c>
      <c r="C148" s="18">
        <f>C149</f>
        <v>246152000</v>
      </c>
      <c r="D148" s="18">
        <f>D149</f>
        <v>61539000</v>
      </c>
      <c r="E148" s="35">
        <f t="shared" si="21"/>
        <v>25.000406253046897</v>
      </c>
    </row>
    <row r="149" spans="1:5" ht="46.8" x14ac:dyDescent="0.3">
      <c r="A149" s="4" t="s">
        <v>86</v>
      </c>
      <c r="B149" s="5" t="s">
        <v>148</v>
      </c>
      <c r="C149" s="17">
        <v>246152000</v>
      </c>
      <c r="D149" s="31">
        <v>61539000</v>
      </c>
      <c r="E149" s="36">
        <f t="shared" si="21"/>
        <v>25.000406253046897</v>
      </c>
    </row>
    <row r="150" spans="1:5" ht="15.6" hidden="1" x14ac:dyDescent="0.3">
      <c r="A150" s="6" t="s">
        <v>122</v>
      </c>
      <c r="B150" s="22" t="s">
        <v>72</v>
      </c>
      <c r="C150" s="18"/>
      <c r="D150" s="30"/>
      <c r="E150" s="35" t="e">
        <f t="shared" si="21"/>
        <v>#DIV/0!</v>
      </c>
    </row>
    <row r="151" spans="1:5" ht="15.6" hidden="1" x14ac:dyDescent="0.3">
      <c r="A151" s="6" t="s">
        <v>124</v>
      </c>
      <c r="B151" s="7" t="s">
        <v>38</v>
      </c>
      <c r="C151" s="18"/>
      <c r="D151" s="30"/>
      <c r="E151" s="35" t="e">
        <f t="shared" si="21"/>
        <v>#DIV/0!</v>
      </c>
    </row>
    <row r="152" spans="1:5" ht="46.8" hidden="1" x14ac:dyDescent="0.3">
      <c r="A152" s="4" t="s">
        <v>123</v>
      </c>
      <c r="B152" s="5" t="s">
        <v>39</v>
      </c>
      <c r="C152" s="17"/>
      <c r="D152" s="30"/>
      <c r="E152" s="35" t="e">
        <f t="shared" si="21"/>
        <v>#DIV/0!</v>
      </c>
    </row>
    <row r="153" spans="1:5" ht="15.6" hidden="1" x14ac:dyDescent="0.3">
      <c r="A153" s="6" t="s">
        <v>209</v>
      </c>
      <c r="B153" s="7" t="s">
        <v>38</v>
      </c>
      <c r="C153" s="17">
        <f>SUM(C154:C157)</f>
        <v>59251130</v>
      </c>
      <c r="D153" s="30"/>
      <c r="E153" s="35">
        <f t="shared" si="21"/>
        <v>0</v>
      </c>
    </row>
    <row r="154" spans="1:5" ht="46.8" hidden="1" x14ac:dyDescent="0.3">
      <c r="A154" s="4" t="s">
        <v>212</v>
      </c>
      <c r="B154" s="5" t="s">
        <v>39</v>
      </c>
      <c r="C154" s="17">
        <v>35372243</v>
      </c>
      <c r="D154" s="30"/>
      <c r="E154" s="35">
        <f t="shared" si="21"/>
        <v>0</v>
      </c>
    </row>
    <row r="155" spans="1:5" ht="46.8" hidden="1" x14ac:dyDescent="0.3">
      <c r="A155" s="4" t="s">
        <v>210</v>
      </c>
      <c r="B155" s="5" t="s">
        <v>211</v>
      </c>
      <c r="C155" s="17">
        <v>20000000</v>
      </c>
      <c r="D155" s="30"/>
      <c r="E155" s="35">
        <f t="shared" si="21"/>
        <v>0</v>
      </c>
    </row>
    <row r="156" spans="1:5" ht="46.8" hidden="1" x14ac:dyDescent="0.3">
      <c r="A156" s="4" t="s">
        <v>213</v>
      </c>
      <c r="B156" s="5" t="s">
        <v>214</v>
      </c>
      <c r="C156" s="17">
        <v>260000</v>
      </c>
      <c r="D156" s="30"/>
      <c r="E156" s="35">
        <f t="shared" si="21"/>
        <v>0</v>
      </c>
    </row>
    <row r="157" spans="1:5" ht="46.8" hidden="1" x14ac:dyDescent="0.3">
      <c r="A157" s="4" t="s">
        <v>221</v>
      </c>
      <c r="B157" s="5" t="s">
        <v>222</v>
      </c>
      <c r="C157" s="17">
        <v>3618887</v>
      </c>
      <c r="D157" s="30"/>
      <c r="E157" s="35">
        <f t="shared" si="21"/>
        <v>0</v>
      </c>
    </row>
    <row r="158" spans="1:5" ht="31.2" x14ac:dyDescent="0.3">
      <c r="A158" s="6" t="s">
        <v>124</v>
      </c>
      <c r="B158" s="7" t="s">
        <v>240</v>
      </c>
      <c r="C158" s="18">
        <f>C160+C159</f>
        <v>1652382</v>
      </c>
      <c r="D158" s="18">
        <f>D160+D159</f>
        <v>799800</v>
      </c>
      <c r="E158" s="35">
        <f t="shared" si="21"/>
        <v>48.402851156693792</v>
      </c>
    </row>
    <row r="159" spans="1:5" ht="46.8" x14ac:dyDescent="0.3">
      <c r="A159" s="4" t="s">
        <v>385</v>
      </c>
      <c r="B159" s="5" t="s">
        <v>386</v>
      </c>
      <c r="C159" s="17">
        <v>510000</v>
      </c>
      <c r="D159" s="31">
        <v>439800</v>
      </c>
      <c r="E159" s="36">
        <f t="shared" si="21"/>
        <v>86.235294117647058</v>
      </c>
    </row>
    <row r="160" spans="1:5" ht="46.8" x14ac:dyDescent="0.3">
      <c r="A160" s="4" t="s">
        <v>241</v>
      </c>
      <c r="B160" s="5" t="s">
        <v>249</v>
      </c>
      <c r="C160" s="17">
        <v>1142382</v>
      </c>
      <c r="D160" s="31">
        <v>360000</v>
      </c>
      <c r="E160" s="36">
        <f t="shared" si="21"/>
        <v>31.513101571978552</v>
      </c>
    </row>
    <row r="161" spans="1:5" ht="31.2" x14ac:dyDescent="0.3">
      <c r="A161" s="2" t="s">
        <v>116</v>
      </c>
      <c r="B161" s="3" t="s">
        <v>149</v>
      </c>
      <c r="C161" s="34">
        <f>C162+C168+C171+C165</f>
        <v>56099775</v>
      </c>
      <c r="D161" s="34">
        <f>D162+D168+D171+D165</f>
        <v>8936973.0500000007</v>
      </c>
      <c r="E161" s="35">
        <f t="shared" si="21"/>
        <v>15.930497136574969</v>
      </c>
    </row>
    <row r="162" spans="1:5" ht="62.4" x14ac:dyDescent="0.3">
      <c r="A162" s="7" t="s">
        <v>121</v>
      </c>
      <c r="B162" s="7" t="s">
        <v>40</v>
      </c>
      <c r="C162" s="18">
        <f>C163</f>
        <v>20874828</v>
      </c>
      <c r="D162" s="18">
        <f>D163</f>
        <v>2388573.0499999998</v>
      </c>
      <c r="E162" s="35">
        <f t="shared" si="21"/>
        <v>11.442360387352652</v>
      </c>
    </row>
    <row r="163" spans="1:5" ht="62.4" x14ac:dyDescent="0.3">
      <c r="A163" s="7" t="s">
        <v>120</v>
      </c>
      <c r="B163" s="7" t="s">
        <v>41</v>
      </c>
      <c r="C163" s="18">
        <f>C164</f>
        <v>20874828</v>
      </c>
      <c r="D163" s="18">
        <f>D164</f>
        <v>2388573.0499999998</v>
      </c>
      <c r="E163" s="35">
        <f t="shared" si="21"/>
        <v>11.442360387352652</v>
      </c>
    </row>
    <row r="164" spans="1:5" ht="62.4" x14ac:dyDescent="0.3">
      <c r="A164" s="5" t="s">
        <v>355</v>
      </c>
      <c r="B164" s="5" t="s">
        <v>41</v>
      </c>
      <c r="C164" s="17">
        <v>20874828</v>
      </c>
      <c r="D164" s="31">
        <v>2388573.0499999998</v>
      </c>
      <c r="E164" s="36">
        <f t="shared" si="21"/>
        <v>11.442360387352652</v>
      </c>
    </row>
    <row r="165" spans="1:5" ht="15.6" x14ac:dyDescent="0.3">
      <c r="A165" s="7" t="s">
        <v>379</v>
      </c>
      <c r="B165" s="7" t="s">
        <v>380</v>
      </c>
      <c r="C165" s="18">
        <f>C166</f>
        <v>3424658</v>
      </c>
      <c r="D165" s="18">
        <f>D166</f>
        <v>0</v>
      </c>
      <c r="E165" s="35">
        <f t="shared" si="21"/>
        <v>0</v>
      </c>
    </row>
    <row r="166" spans="1:5" ht="31.2" x14ac:dyDescent="0.3">
      <c r="A166" s="7" t="s">
        <v>378</v>
      </c>
      <c r="B166" s="7" t="s">
        <v>381</v>
      </c>
      <c r="C166" s="18">
        <f>C167</f>
        <v>3424658</v>
      </c>
      <c r="D166" s="18">
        <f>D167</f>
        <v>0</v>
      </c>
      <c r="E166" s="35">
        <f t="shared" si="21"/>
        <v>0</v>
      </c>
    </row>
    <row r="167" spans="1:5" ht="31.2" x14ac:dyDescent="0.3">
      <c r="A167" s="5" t="s">
        <v>382</v>
      </c>
      <c r="B167" s="5" t="s">
        <v>381</v>
      </c>
      <c r="C167" s="17">
        <v>3424658</v>
      </c>
      <c r="D167" s="31">
        <v>0</v>
      </c>
      <c r="E167" s="36">
        <f t="shared" si="21"/>
        <v>0</v>
      </c>
    </row>
    <row r="168" spans="1:5" ht="31.2" x14ac:dyDescent="0.3">
      <c r="A168" s="7" t="s">
        <v>195</v>
      </c>
      <c r="B168" s="7" t="s">
        <v>201</v>
      </c>
      <c r="C168" s="18">
        <f>C169</f>
        <v>30812</v>
      </c>
      <c r="D168" s="18">
        <f>D169</f>
        <v>0</v>
      </c>
      <c r="E168" s="35">
        <f t="shared" si="21"/>
        <v>0</v>
      </c>
    </row>
    <row r="169" spans="1:5" ht="46.8" x14ac:dyDescent="0.3">
      <c r="A169" s="7" t="s">
        <v>196</v>
      </c>
      <c r="B169" s="7" t="s">
        <v>202</v>
      </c>
      <c r="C169" s="18">
        <f>C170</f>
        <v>30812</v>
      </c>
      <c r="D169" s="18">
        <f>D170</f>
        <v>0</v>
      </c>
      <c r="E169" s="35">
        <f t="shared" si="21"/>
        <v>0</v>
      </c>
    </row>
    <row r="170" spans="1:5" ht="46.8" x14ac:dyDescent="0.3">
      <c r="A170" s="5" t="s">
        <v>197</v>
      </c>
      <c r="B170" s="5" t="s">
        <v>202</v>
      </c>
      <c r="C170" s="17">
        <v>30812</v>
      </c>
      <c r="D170" s="31">
        <v>0</v>
      </c>
      <c r="E170" s="36">
        <f t="shared" si="21"/>
        <v>0</v>
      </c>
    </row>
    <row r="171" spans="1:5" ht="15.6" x14ac:dyDescent="0.3">
      <c r="A171" s="7" t="s">
        <v>87</v>
      </c>
      <c r="B171" s="7" t="s">
        <v>42</v>
      </c>
      <c r="C171" s="18">
        <f>C172</f>
        <v>31769477</v>
      </c>
      <c r="D171" s="18">
        <f>D172</f>
        <v>6548400</v>
      </c>
      <c r="E171" s="35">
        <f t="shared" si="21"/>
        <v>20.61223733711449</v>
      </c>
    </row>
    <row r="172" spans="1:5" ht="15.6" x14ac:dyDescent="0.3">
      <c r="A172" s="7" t="s">
        <v>88</v>
      </c>
      <c r="B172" s="7" t="s">
        <v>43</v>
      </c>
      <c r="C172" s="23">
        <f>SUM(C173:C177)</f>
        <v>31769477</v>
      </c>
      <c r="D172" s="23">
        <f>SUM(D173:D177)</f>
        <v>6548400</v>
      </c>
      <c r="E172" s="35">
        <f t="shared" si="21"/>
        <v>20.61223733711449</v>
      </c>
    </row>
    <row r="173" spans="1:5" ht="46.8" x14ac:dyDescent="0.3">
      <c r="A173" s="5" t="s">
        <v>239</v>
      </c>
      <c r="B173" s="5" t="s">
        <v>44</v>
      </c>
      <c r="C173" s="17">
        <v>659988</v>
      </c>
      <c r="D173" s="31">
        <v>0</v>
      </c>
      <c r="E173" s="35">
        <f t="shared" si="21"/>
        <v>0</v>
      </c>
    </row>
    <row r="174" spans="1:5" ht="31.2" x14ac:dyDescent="0.3">
      <c r="A174" s="5" t="s">
        <v>89</v>
      </c>
      <c r="B174" s="5" t="s">
        <v>45</v>
      </c>
      <c r="C174" s="17">
        <v>11082444</v>
      </c>
      <c r="D174" s="31">
        <v>2550000</v>
      </c>
      <c r="E174" s="36">
        <f t="shared" si="21"/>
        <v>23.009365082286905</v>
      </c>
    </row>
    <row r="175" spans="1:5" ht="31.2" x14ac:dyDescent="0.3">
      <c r="A175" s="5" t="s">
        <v>363</v>
      </c>
      <c r="B175" s="5" t="s">
        <v>364</v>
      </c>
      <c r="C175" s="17">
        <v>3700000</v>
      </c>
      <c r="D175" s="31">
        <v>0</v>
      </c>
      <c r="E175" s="36">
        <f t="shared" si="21"/>
        <v>0</v>
      </c>
    </row>
    <row r="176" spans="1:5" ht="31.2" x14ac:dyDescent="0.3">
      <c r="A176" s="5" t="s">
        <v>90</v>
      </c>
      <c r="B176" s="5" t="s">
        <v>46</v>
      </c>
      <c r="C176" s="17">
        <v>15993839</v>
      </c>
      <c r="D176" s="31">
        <v>3998400</v>
      </c>
      <c r="E176" s="36">
        <f t="shared" si="21"/>
        <v>24.999626418647829</v>
      </c>
    </row>
    <row r="177" spans="1:5" ht="31.2" x14ac:dyDescent="0.3">
      <c r="A177" s="5" t="s">
        <v>250</v>
      </c>
      <c r="B177" s="5" t="s">
        <v>361</v>
      </c>
      <c r="C177" s="17">
        <v>333206</v>
      </c>
      <c r="D177" s="31">
        <v>0</v>
      </c>
      <c r="E177" s="36">
        <f t="shared" si="21"/>
        <v>0</v>
      </c>
    </row>
    <row r="178" spans="1:5" ht="31.2" x14ac:dyDescent="0.3">
      <c r="A178" s="3" t="s">
        <v>91</v>
      </c>
      <c r="B178" s="3" t="s">
        <v>73</v>
      </c>
      <c r="C178" s="16">
        <f>C179+C200+C206+C209+C212+C215+C203+C218</f>
        <v>650192406</v>
      </c>
      <c r="D178" s="16">
        <f>D179+D200+D206+D209+D212+D215+D203+D218</f>
        <v>173861337.77000001</v>
      </c>
      <c r="E178" s="35">
        <f t="shared" si="21"/>
        <v>26.739982836711263</v>
      </c>
    </row>
    <row r="179" spans="1:5" ht="46.8" x14ac:dyDescent="0.3">
      <c r="A179" s="7" t="s">
        <v>92</v>
      </c>
      <c r="B179" s="7" t="s">
        <v>150</v>
      </c>
      <c r="C179" s="18">
        <f>C180</f>
        <v>600100459</v>
      </c>
      <c r="D179" s="18">
        <f>D180</f>
        <v>159758888</v>
      </c>
      <c r="E179" s="35">
        <f t="shared" si="21"/>
        <v>26.622023963491088</v>
      </c>
    </row>
    <row r="180" spans="1:5" ht="46.8" x14ac:dyDescent="0.3">
      <c r="A180" s="7" t="s">
        <v>93</v>
      </c>
      <c r="B180" s="7" t="s">
        <v>151</v>
      </c>
      <c r="C180" s="18">
        <f>SUM(C181:C199)</f>
        <v>600100459</v>
      </c>
      <c r="D180" s="18">
        <f>SUM(D181:D199)</f>
        <v>159758888</v>
      </c>
      <c r="E180" s="35">
        <f t="shared" si="21"/>
        <v>26.622023963491088</v>
      </c>
    </row>
    <row r="181" spans="1:5" ht="46.8" x14ac:dyDescent="0.3">
      <c r="A181" s="5" t="s">
        <v>358</v>
      </c>
      <c r="B181" s="5" t="s">
        <v>246</v>
      </c>
      <c r="C181" s="17">
        <v>2146105</v>
      </c>
      <c r="D181" s="31">
        <v>226187</v>
      </c>
      <c r="E181" s="36">
        <f t="shared" si="21"/>
        <v>10.539419087136929</v>
      </c>
    </row>
    <row r="182" spans="1:5" ht="31.2" x14ac:dyDescent="0.3">
      <c r="A182" s="5" t="s">
        <v>94</v>
      </c>
      <c r="B182" s="5" t="s">
        <v>203</v>
      </c>
      <c r="C182" s="17">
        <v>208291</v>
      </c>
      <c r="D182" s="31">
        <v>0</v>
      </c>
      <c r="E182" s="36">
        <f t="shared" si="21"/>
        <v>0</v>
      </c>
    </row>
    <row r="183" spans="1:5" ht="46.8" x14ac:dyDescent="0.3">
      <c r="A183" s="5" t="s">
        <v>95</v>
      </c>
      <c r="B183" s="5" t="s">
        <v>362</v>
      </c>
      <c r="C183" s="17">
        <v>1700428</v>
      </c>
      <c r="D183" s="31">
        <v>440000</v>
      </c>
      <c r="E183" s="36">
        <f t="shared" si="21"/>
        <v>25.875838318352791</v>
      </c>
    </row>
    <row r="184" spans="1:5" ht="31.2" x14ac:dyDescent="0.3">
      <c r="A184" s="5" t="s">
        <v>96</v>
      </c>
      <c r="B184" s="5" t="s">
        <v>47</v>
      </c>
      <c r="C184" s="17">
        <v>29259</v>
      </c>
      <c r="D184" s="31">
        <v>7311</v>
      </c>
      <c r="E184" s="36">
        <f t="shared" si="21"/>
        <v>24.987183430739261</v>
      </c>
    </row>
    <row r="185" spans="1:5" ht="77.25" customHeight="1" x14ac:dyDescent="0.3">
      <c r="A185" s="5" t="s">
        <v>97</v>
      </c>
      <c r="B185" s="5" t="s">
        <v>204</v>
      </c>
      <c r="C185" s="17">
        <v>3768040</v>
      </c>
      <c r="D185" s="31">
        <v>1000250</v>
      </c>
      <c r="E185" s="36">
        <f t="shared" si="21"/>
        <v>26.545631150412419</v>
      </c>
    </row>
    <row r="186" spans="1:5" ht="31.2" x14ac:dyDescent="0.3">
      <c r="A186" s="5" t="s">
        <v>98</v>
      </c>
      <c r="B186" s="5" t="s">
        <v>48</v>
      </c>
      <c r="C186" s="17">
        <v>307618</v>
      </c>
      <c r="D186" s="31">
        <v>0</v>
      </c>
      <c r="E186" s="36">
        <f t="shared" si="21"/>
        <v>0</v>
      </c>
    </row>
    <row r="187" spans="1:5" ht="62.4" x14ac:dyDescent="0.3">
      <c r="A187" s="5" t="s">
        <v>99</v>
      </c>
      <c r="B187" s="5" t="s">
        <v>49</v>
      </c>
      <c r="C187" s="17">
        <v>5250856</v>
      </c>
      <c r="D187" s="31">
        <v>1311000</v>
      </c>
      <c r="E187" s="36">
        <f t="shared" si="21"/>
        <v>24.967357703201152</v>
      </c>
    </row>
    <row r="188" spans="1:5" ht="31.2" x14ac:dyDescent="0.3">
      <c r="A188" s="5" t="s">
        <v>100</v>
      </c>
      <c r="B188" s="5" t="s">
        <v>50</v>
      </c>
      <c r="C188" s="17">
        <v>2683773</v>
      </c>
      <c r="D188" s="31">
        <v>482015</v>
      </c>
      <c r="E188" s="36">
        <f t="shared" si="21"/>
        <v>17.960349105531652</v>
      </c>
    </row>
    <row r="189" spans="1:5" ht="15.6" x14ac:dyDescent="0.3">
      <c r="A189" s="5" t="s">
        <v>235</v>
      </c>
      <c r="B189" s="5" t="s">
        <v>234</v>
      </c>
      <c r="C189" s="17">
        <v>429979584</v>
      </c>
      <c r="D189" s="31">
        <v>119087744</v>
      </c>
      <c r="E189" s="36">
        <f t="shared" si="21"/>
        <v>27.696139172970597</v>
      </c>
    </row>
    <row r="190" spans="1:5" ht="31.2" x14ac:dyDescent="0.3">
      <c r="A190" s="5" t="s">
        <v>101</v>
      </c>
      <c r="B190" s="5" t="s">
        <v>51</v>
      </c>
      <c r="C190" s="17">
        <v>12304704</v>
      </c>
      <c r="D190" s="31">
        <v>4532345</v>
      </c>
      <c r="E190" s="36">
        <f t="shared" si="21"/>
        <v>36.834246480045358</v>
      </c>
    </row>
    <row r="191" spans="1:5" ht="46.8" x14ac:dyDescent="0.3">
      <c r="A191" s="5" t="s">
        <v>102</v>
      </c>
      <c r="B191" s="5" t="s">
        <v>52</v>
      </c>
      <c r="C191" s="17">
        <v>23445297</v>
      </c>
      <c r="D191" s="31">
        <v>5525811</v>
      </c>
      <c r="E191" s="36">
        <f t="shared" si="21"/>
        <v>23.568952869311062</v>
      </c>
    </row>
    <row r="192" spans="1:5" ht="31.2" x14ac:dyDescent="0.3">
      <c r="A192" s="5" t="s">
        <v>103</v>
      </c>
      <c r="B192" s="5" t="s">
        <v>53</v>
      </c>
      <c r="C192" s="17">
        <v>2563415</v>
      </c>
      <c r="D192" s="31">
        <v>618000</v>
      </c>
      <c r="E192" s="36">
        <f t="shared" si="21"/>
        <v>24.108464684805231</v>
      </c>
    </row>
    <row r="193" spans="1:5" ht="31.2" x14ac:dyDescent="0.3">
      <c r="A193" s="5" t="s">
        <v>230</v>
      </c>
      <c r="B193" s="5" t="s">
        <v>231</v>
      </c>
      <c r="C193" s="17">
        <v>10986</v>
      </c>
      <c r="D193" s="31">
        <v>10986</v>
      </c>
      <c r="E193" s="36">
        <f t="shared" si="21"/>
        <v>100</v>
      </c>
    </row>
    <row r="194" spans="1:5" ht="46.8" x14ac:dyDescent="0.3">
      <c r="A194" s="5" t="s">
        <v>435</v>
      </c>
      <c r="B194" s="5" t="s">
        <v>436</v>
      </c>
      <c r="C194" s="17">
        <v>0</v>
      </c>
      <c r="D194" s="31">
        <v>5639</v>
      </c>
      <c r="E194" s="36">
        <v>0</v>
      </c>
    </row>
    <row r="195" spans="1:5" ht="31.2" x14ac:dyDescent="0.3">
      <c r="A195" s="5" t="s">
        <v>232</v>
      </c>
      <c r="B195" s="5" t="s">
        <v>233</v>
      </c>
      <c r="C195" s="17">
        <v>629110</v>
      </c>
      <c r="D195" s="31">
        <v>0</v>
      </c>
      <c r="E195" s="36">
        <f t="shared" si="21"/>
        <v>0</v>
      </c>
    </row>
    <row r="196" spans="1:5" ht="78" x14ac:dyDescent="0.3">
      <c r="A196" s="5" t="s">
        <v>104</v>
      </c>
      <c r="B196" s="5" t="s">
        <v>54</v>
      </c>
      <c r="C196" s="17">
        <v>102040094</v>
      </c>
      <c r="D196" s="31">
        <v>24256000</v>
      </c>
      <c r="E196" s="36">
        <f t="shared" si="21"/>
        <v>23.771048270496497</v>
      </c>
    </row>
    <row r="197" spans="1:5" ht="31.2" x14ac:dyDescent="0.3">
      <c r="A197" s="5" t="s">
        <v>105</v>
      </c>
      <c r="B197" s="5" t="s">
        <v>55</v>
      </c>
      <c r="C197" s="17">
        <v>7152000</v>
      </c>
      <c r="D197" s="31">
        <v>720000</v>
      </c>
      <c r="E197" s="36">
        <f t="shared" si="21"/>
        <v>10.067114093959731</v>
      </c>
    </row>
    <row r="198" spans="1:5" ht="31.2" x14ac:dyDescent="0.3">
      <c r="A198" s="4" t="s">
        <v>106</v>
      </c>
      <c r="B198" s="5" t="s">
        <v>56</v>
      </c>
      <c r="C198" s="17">
        <v>5745025</v>
      </c>
      <c r="D198" s="31">
        <v>1505700</v>
      </c>
      <c r="E198" s="36">
        <f t="shared" si="21"/>
        <v>26.20876323427661</v>
      </c>
    </row>
    <row r="199" spans="1:5" ht="46.8" x14ac:dyDescent="0.3">
      <c r="A199" s="4" t="s">
        <v>167</v>
      </c>
      <c r="B199" s="5" t="s">
        <v>236</v>
      </c>
      <c r="C199" s="17">
        <v>135874</v>
      </c>
      <c r="D199" s="31">
        <v>29900</v>
      </c>
      <c r="E199" s="36">
        <f t="shared" si="21"/>
        <v>22.005681734548187</v>
      </c>
    </row>
    <row r="200" spans="1:5" ht="62.4" x14ac:dyDescent="0.3">
      <c r="A200" s="6" t="s">
        <v>107</v>
      </c>
      <c r="B200" s="7" t="s">
        <v>57</v>
      </c>
      <c r="C200" s="18">
        <f>C201</f>
        <v>1830</v>
      </c>
      <c r="D200" s="18">
        <f>D201</f>
        <v>0</v>
      </c>
      <c r="E200" s="35">
        <f t="shared" si="21"/>
        <v>0</v>
      </c>
    </row>
    <row r="201" spans="1:5" ht="62.4" x14ac:dyDescent="0.3">
      <c r="A201" s="6" t="s">
        <v>108</v>
      </c>
      <c r="B201" s="7" t="s">
        <v>152</v>
      </c>
      <c r="C201" s="18">
        <f>C202</f>
        <v>1830</v>
      </c>
      <c r="D201" s="18">
        <f>D202</f>
        <v>0</v>
      </c>
      <c r="E201" s="35">
        <f t="shared" si="21"/>
        <v>0</v>
      </c>
    </row>
    <row r="202" spans="1:5" ht="62.4" x14ac:dyDescent="0.3">
      <c r="A202" s="4" t="s">
        <v>109</v>
      </c>
      <c r="B202" s="5" t="s">
        <v>152</v>
      </c>
      <c r="C202" s="17">
        <v>1830</v>
      </c>
      <c r="D202" s="31">
        <v>0</v>
      </c>
      <c r="E202" s="36">
        <f t="shared" si="21"/>
        <v>0</v>
      </c>
    </row>
    <row r="203" spans="1:5" ht="46.8" x14ac:dyDescent="0.3">
      <c r="A203" s="6" t="s">
        <v>365</v>
      </c>
      <c r="B203" s="7" t="s">
        <v>366</v>
      </c>
      <c r="C203" s="18">
        <f>C204</f>
        <v>8190354</v>
      </c>
      <c r="D203" s="18">
        <f>D204</f>
        <v>2476275</v>
      </c>
      <c r="E203" s="35">
        <f t="shared" si="21"/>
        <v>30.23404116598623</v>
      </c>
    </row>
    <row r="204" spans="1:5" ht="62.4" x14ac:dyDescent="0.3">
      <c r="A204" s="6" t="s">
        <v>367</v>
      </c>
      <c r="B204" s="7" t="s">
        <v>368</v>
      </c>
      <c r="C204" s="18">
        <f>C205</f>
        <v>8190354</v>
      </c>
      <c r="D204" s="18">
        <f>D205</f>
        <v>2476275</v>
      </c>
      <c r="E204" s="35">
        <f t="shared" ref="E204" si="23">D204/C204*100</f>
        <v>30.23404116598623</v>
      </c>
    </row>
    <row r="205" spans="1:5" ht="46.8" x14ac:dyDescent="0.3">
      <c r="A205" s="4" t="s">
        <v>369</v>
      </c>
      <c r="B205" s="25" t="s">
        <v>370</v>
      </c>
      <c r="C205" s="17">
        <v>8190354</v>
      </c>
      <c r="D205" s="31">
        <v>2476275</v>
      </c>
      <c r="E205" s="36">
        <f t="shared" si="21"/>
        <v>30.23404116598623</v>
      </c>
    </row>
    <row r="206" spans="1:5" ht="78" x14ac:dyDescent="0.3">
      <c r="A206" s="6" t="s">
        <v>252</v>
      </c>
      <c r="B206" s="7" t="s">
        <v>253</v>
      </c>
      <c r="C206" s="18">
        <f>C207</f>
        <v>1969057</v>
      </c>
      <c r="D206" s="18">
        <f>D207</f>
        <v>492267</v>
      </c>
      <c r="E206" s="35">
        <f t="shared" ref="E206:E245" si="24">D206/C206*100</f>
        <v>25.000139660761473</v>
      </c>
    </row>
    <row r="207" spans="1:5" ht="78" x14ac:dyDescent="0.3">
      <c r="A207" s="6" t="s">
        <v>254</v>
      </c>
      <c r="B207" s="7" t="s">
        <v>255</v>
      </c>
      <c r="C207" s="18">
        <f>C208</f>
        <v>1969057</v>
      </c>
      <c r="D207" s="18">
        <f>D208</f>
        <v>492267</v>
      </c>
      <c r="E207" s="35">
        <f t="shared" si="24"/>
        <v>25.000139660761473</v>
      </c>
    </row>
    <row r="208" spans="1:5" ht="93.6" x14ac:dyDescent="0.3">
      <c r="A208" s="4" t="s">
        <v>256</v>
      </c>
      <c r="B208" s="5" t="s">
        <v>255</v>
      </c>
      <c r="C208" s="17">
        <v>1969057</v>
      </c>
      <c r="D208" s="31">
        <v>492267</v>
      </c>
      <c r="E208" s="36">
        <f t="shared" si="24"/>
        <v>25.000139660761473</v>
      </c>
    </row>
    <row r="209" spans="1:5" ht="140.4" x14ac:dyDescent="0.3">
      <c r="A209" s="6" t="s">
        <v>187</v>
      </c>
      <c r="B209" s="7" t="s">
        <v>248</v>
      </c>
      <c r="C209" s="18">
        <f>C210</f>
        <v>14061600</v>
      </c>
      <c r="D209" s="18">
        <f>D210</f>
        <v>3515400</v>
      </c>
      <c r="E209" s="35">
        <f t="shared" si="24"/>
        <v>25</v>
      </c>
    </row>
    <row r="210" spans="1:5" ht="124.8" x14ac:dyDescent="0.3">
      <c r="A210" s="6" t="s">
        <v>186</v>
      </c>
      <c r="B210" s="7" t="s">
        <v>247</v>
      </c>
      <c r="C210" s="18">
        <f>C211</f>
        <v>14061600</v>
      </c>
      <c r="D210" s="18">
        <f>D211</f>
        <v>3515400</v>
      </c>
      <c r="E210" s="35">
        <f t="shared" si="24"/>
        <v>25</v>
      </c>
    </row>
    <row r="211" spans="1:5" ht="124.8" x14ac:dyDescent="0.3">
      <c r="A211" s="4" t="s">
        <v>188</v>
      </c>
      <c r="B211" s="5" t="s">
        <v>247</v>
      </c>
      <c r="C211" s="17">
        <v>14061600</v>
      </c>
      <c r="D211" s="31">
        <v>3515400</v>
      </c>
      <c r="E211" s="36">
        <f t="shared" si="24"/>
        <v>25</v>
      </c>
    </row>
    <row r="212" spans="1:5" ht="62.4" x14ac:dyDescent="0.3">
      <c r="A212" s="6" t="s">
        <v>356</v>
      </c>
      <c r="B212" s="7" t="s">
        <v>168</v>
      </c>
      <c r="C212" s="18">
        <f>C214</f>
        <v>13910320</v>
      </c>
      <c r="D212" s="18">
        <f>D214</f>
        <v>5008000</v>
      </c>
      <c r="E212" s="35">
        <f t="shared" si="24"/>
        <v>36.0020474007787</v>
      </c>
    </row>
    <row r="213" spans="1:5" ht="62.4" x14ac:dyDescent="0.3">
      <c r="A213" s="6" t="s">
        <v>357</v>
      </c>
      <c r="B213" s="7" t="s">
        <v>166</v>
      </c>
      <c r="C213" s="18">
        <f>C214</f>
        <v>13910320</v>
      </c>
      <c r="D213" s="18">
        <f>D214</f>
        <v>5008000</v>
      </c>
      <c r="E213" s="35">
        <f t="shared" si="24"/>
        <v>36.0020474007787</v>
      </c>
    </row>
    <row r="214" spans="1:5" ht="62.4" x14ac:dyDescent="0.3">
      <c r="A214" s="4" t="s">
        <v>165</v>
      </c>
      <c r="B214" s="5" t="s">
        <v>166</v>
      </c>
      <c r="C214" s="17">
        <v>13910320</v>
      </c>
      <c r="D214" s="31">
        <v>5008000</v>
      </c>
      <c r="E214" s="35">
        <f t="shared" si="24"/>
        <v>36.0020474007787</v>
      </c>
    </row>
    <row r="215" spans="1:5" ht="72" customHeight="1" x14ac:dyDescent="0.3">
      <c r="A215" s="6" t="s">
        <v>191</v>
      </c>
      <c r="B215" s="7" t="s">
        <v>205</v>
      </c>
      <c r="C215" s="18">
        <f>C216</f>
        <v>10451869</v>
      </c>
      <c r="D215" s="18">
        <f>D216</f>
        <v>2300000</v>
      </c>
      <c r="E215" s="35">
        <f t="shared" si="24"/>
        <v>22.00563363356353</v>
      </c>
    </row>
    <row r="216" spans="1:5" ht="46.8" x14ac:dyDescent="0.3">
      <c r="A216" s="6" t="s">
        <v>189</v>
      </c>
      <c r="B216" s="7" t="s">
        <v>194</v>
      </c>
      <c r="C216" s="18">
        <f>C217</f>
        <v>10451869</v>
      </c>
      <c r="D216" s="18">
        <f>D217</f>
        <v>2300000</v>
      </c>
      <c r="E216" s="35">
        <f t="shared" si="24"/>
        <v>22.00563363356353</v>
      </c>
    </row>
    <row r="217" spans="1:5" ht="46.8" x14ac:dyDescent="0.3">
      <c r="A217" s="4" t="s">
        <v>190</v>
      </c>
      <c r="B217" s="5" t="s">
        <v>194</v>
      </c>
      <c r="C217" s="17">
        <v>10451869</v>
      </c>
      <c r="D217" s="31">
        <v>2300000</v>
      </c>
      <c r="E217" s="36">
        <f t="shared" si="24"/>
        <v>22.00563363356353</v>
      </c>
    </row>
    <row r="218" spans="1:5" ht="46.8" x14ac:dyDescent="0.3">
      <c r="A218" s="6" t="s">
        <v>371</v>
      </c>
      <c r="B218" s="7" t="s">
        <v>372</v>
      </c>
      <c r="C218" s="18">
        <f>C219</f>
        <v>1506917</v>
      </c>
      <c r="D218" s="18">
        <f>D219</f>
        <v>310507.77</v>
      </c>
      <c r="E218" s="35">
        <f t="shared" si="24"/>
        <v>20.605499174805249</v>
      </c>
    </row>
    <row r="219" spans="1:5" ht="46.8" x14ac:dyDescent="0.3">
      <c r="A219" s="6" t="s">
        <v>373</v>
      </c>
      <c r="B219" s="7" t="s">
        <v>374</v>
      </c>
      <c r="C219" s="18">
        <f>C220</f>
        <v>1506917</v>
      </c>
      <c r="D219" s="18">
        <f>D220</f>
        <v>310507.77</v>
      </c>
      <c r="E219" s="35">
        <f t="shared" si="24"/>
        <v>20.605499174805249</v>
      </c>
    </row>
    <row r="220" spans="1:5" ht="46.8" x14ac:dyDescent="0.3">
      <c r="A220" s="4" t="s">
        <v>375</v>
      </c>
      <c r="B220" s="5" t="s">
        <v>374</v>
      </c>
      <c r="C220" s="17">
        <v>1506917</v>
      </c>
      <c r="D220" s="31">
        <v>310507.77</v>
      </c>
      <c r="E220" s="35">
        <f t="shared" si="24"/>
        <v>20.605499174805249</v>
      </c>
    </row>
    <row r="221" spans="1:5" ht="15.6" x14ac:dyDescent="0.3">
      <c r="A221" s="2" t="s">
        <v>110</v>
      </c>
      <c r="B221" s="3" t="s">
        <v>58</v>
      </c>
      <c r="C221" s="16">
        <f>C222+C230</f>
        <v>168994804.99000001</v>
      </c>
      <c r="D221" s="16">
        <f>D222+D230+D227</f>
        <v>78032968.310000002</v>
      </c>
      <c r="E221" s="35">
        <f t="shared" si="24"/>
        <v>46.174773428459815</v>
      </c>
    </row>
    <row r="222" spans="1:5" ht="62.4" x14ac:dyDescent="0.3">
      <c r="A222" s="6" t="s">
        <v>111</v>
      </c>
      <c r="B222" s="7" t="s">
        <v>59</v>
      </c>
      <c r="C222" s="18">
        <f>C223</f>
        <v>158471804.99000001</v>
      </c>
      <c r="D222" s="18">
        <f>D223</f>
        <v>77928801.640000001</v>
      </c>
      <c r="E222" s="35">
        <f t="shared" si="24"/>
        <v>49.175183967215816</v>
      </c>
    </row>
    <row r="223" spans="1:5" ht="70.5" customHeight="1" x14ac:dyDescent="0.3">
      <c r="A223" s="6" t="s">
        <v>112</v>
      </c>
      <c r="B223" s="7" t="s">
        <v>60</v>
      </c>
      <c r="C223" s="18">
        <f>SUM(C224:C226)</f>
        <v>158471804.99000001</v>
      </c>
      <c r="D223" s="18">
        <f>SUM(D224:D226)</f>
        <v>77928801.640000001</v>
      </c>
      <c r="E223" s="35">
        <f t="shared" si="24"/>
        <v>49.175183967215816</v>
      </c>
    </row>
    <row r="224" spans="1:5" ht="76.5" customHeight="1" x14ac:dyDescent="0.3">
      <c r="A224" s="4" t="s">
        <v>113</v>
      </c>
      <c r="B224" s="5" t="s">
        <v>60</v>
      </c>
      <c r="C224" s="17">
        <v>80365400.599999994</v>
      </c>
      <c r="D224" s="31">
        <v>755212.5</v>
      </c>
      <c r="E224" s="36">
        <f t="shared" si="24"/>
        <v>0.93972343118015889</v>
      </c>
    </row>
    <row r="225" spans="1:5" ht="84" customHeight="1" x14ac:dyDescent="0.3">
      <c r="A225" s="4" t="s">
        <v>114</v>
      </c>
      <c r="B225" s="5" t="s">
        <v>60</v>
      </c>
      <c r="C225" s="17">
        <v>721087</v>
      </c>
      <c r="D225" s="31">
        <v>180271.75</v>
      </c>
      <c r="E225" s="36">
        <f t="shared" si="24"/>
        <v>25</v>
      </c>
    </row>
    <row r="226" spans="1:5" ht="85.5" customHeight="1" x14ac:dyDescent="0.3">
      <c r="A226" s="4" t="s">
        <v>115</v>
      </c>
      <c r="B226" s="5" t="s">
        <v>60</v>
      </c>
      <c r="C226" s="17">
        <v>77385317.390000001</v>
      </c>
      <c r="D226" s="31">
        <v>76993317.390000001</v>
      </c>
      <c r="E226" s="36">
        <f t="shared" si="24"/>
        <v>99.493443959111218</v>
      </c>
    </row>
    <row r="227" spans="1:5" ht="47.25" customHeight="1" x14ac:dyDescent="0.3">
      <c r="A227" s="6" t="s">
        <v>437</v>
      </c>
      <c r="B227" s="7" t="s">
        <v>438</v>
      </c>
      <c r="C227" s="18">
        <f>C228</f>
        <v>0</v>
      </c>
      <c r="D227" s="18">
        <f>D228</f>
        <v>104166.67</v>
      </c>
      <c r="E227" s="35">
        <v>0</v>
      </c>
    </row>
    <row r="228" spans="1:5" ht="57.75" customHeight="1" x14ac:dyDescent="0.3">
      <c r="A228" s="6" t="s">
        <v>439</v>
      </c>
      <c r="B228" s="7" t="s">
        <v>440</v>
      </c>
      <c r="C228" s="18">
        <f>C229</f>
        <v>0</v>
      </c>
      <c r="D228" s="18">
        <f>D229</f>
        <v>104166.67</v>
      </c>
      <c r="E228" s="35">
        <v>0</v>
      </c>
    </row>
    <row r="229" spans="1:5" ht="56.25" customHeight="1" x14ac:dyDescent="0.3">
      <c r="A229" s="4" t="s">
        <v>441</v>
      </c>
      <c r="B229" s="5" t="s">
        <v>440</v>
      </c>
      <c r="C229" s="17">
        <v>0</v>
      </c>
      <c r="D229" s="31">
        <v>104166.67</v>
      </c>
      <c r="E229" s="36">
        <v>0</v>
      </c>
    </row>
    <row r="230" spans="1:5" ht="30.75" customHeight="1" x14ac:dyDescent="0.3">
      <c r="A230" s="6" t="s">
        <v>192</v>
      </c>
      <c r="B230" s="7" t="s">
        <v>206</v>
      </c>
      <c r="C230" s="18">
        <f>C231</f>
        <v>10523000</v>
      </c>
      <c r="D230" s="18">
        <f>D231</f>
        <v>0</v>
      </c>
      <c r="E230" s="35">
        <f t="shared" si="24"/>
        <v>0</v>
      </c>
    </row>
    <row r="231" spans="1:5" ht="42" customHeight="1" x14ac:dyDescent="0.3">
      <c r="A231" s="6" t="s">
        <v>193</v>
      </c>
      <c r="B231" s="7" t="s">
        <v>207</v>
      </c>
      <c r="C231" s="18">
        <f>SUM(C232+C233+C234)</f>
        <v>10523000</v>
      </c>
      <c r="D231" s="18">
        <f>SUM(D232+D233+D234)</f>
        <v>0</v>
      </c>
      <c r="E231" s="35">
        <f t="shared" si="24"/>
        <v>0</v>
      </c>
    </row>
    <row r="232" spans="1:5" ht="42" customHeight="1" x14ac:dyDescent="0.3">
      <c r="A232" s="4" t="s">
        <v>376</v>
      </c>
      <c r="B232" s="5" t="s">
        <v>377</v>
      </c>
      <c r="C232" s="17">
        <v>9223000</v>
      </c>
      <c r="D232" s="31">
        <v>0</v>
      </c>
      <c r="E232" s="36">
        <f t="shared" si="24"/>
        <v>0</v>
      </c>
    </row>
    <row r="233" spans="1:5" ht="42" customHeight="1" x14ac:dyDescent="0.3">
      <c r="A233" s="4" t="s">
        <v>383</v>
      </c>
      <c r="B233" s="5" t="s">
        <v>384</v>
      </c>
      <c r="C233" s="17">
        <v>1000000</v>
      </c>
      <c r="D233" s="31">
        <v>0</v>
      </c>
      <c r="E233" s="36">
        <f t="shared" si="24"/>
        <v>0</v>
      </c>
    </row>
    <row r="234" spans="1:5" ht="67.5" customHeight="1" x14ac:dyDescent="0.3">
      <c r="A234" s="4" t="s">
        <v>215</v>
      </c>
      <c r="B234" s="5" t="s">
        <v>216</v>
      </c>
      <c r="C234" s="17">
        <v>300000</v>
      </c>
      <c r="D234" s="31">
        <v>0</v>
      </c>
      <c r="E234" s="36">
        <f t="shared" si="24"/>
        <v>0</v>
      </c>
    </row>
    <row r="235" spans="1:5" ht="91.5" customHeight="1" x14ac:dyDescent="0.3">
      <c r="A235" s="2" t="s">
        <v>443</v>
      </c>
      <c r="B235" s="3" t="s">
        <v>442</v>
      </c>
      <c r="C235" s="16">
        <f>C236</f>
        <v>0</v>
      </c>
      <c r="D235" s="16">
        <f>D236</f>
        <v>1910181.8</v>
      </c>
      <c r="E235" s="35">
        <v>0</v>
      </c>
    </row>
    <row r="236" spans="1:5" ht="48.75" customHeight="1" x14ac:dyDescent="0.3">
      <c r="A236" s="6" t="s">
        <v>445</v>
      </c>
      <c r="B236" s="7" t="s">
        <v>444</v>
      </c>
      <c r="C236" s="18">
        <f>C237</f>
        <v>0</v>
      </c>
      <c r="D236" s="30">
        <f>D237</f>
        <v>1910181.8</v>
      </c>
      <c r="E236" s="35">
        <v>0</v>
      </c>
    </row>
    <row r="237" spans="1:5" ht="67.5" customHeight="1" x14ac:dyDescent="0.3">
      <c r="A237" s="4" t="s">
        <v>446</v>
      </c>
      <c r="B237" s="5" t="s">
        <v>444</v>
      </c>
      <c r="C237" s="17">
        <v>0</v>
      </c>
      <c r="D237" s="31">
        <v>1910181.8</v>
      </c>
      <c r="E237" s="36">
        <v>0</v>
      </c>
    </row>
    <row r="238" spans="1:5" ht="69" customHeight="1" x14ac:dyDescent="0.3">
      <c r="A238" s="2" t="s">
        <v>447</v>
      </c>
      <c r="B238" s="3" t="s">
        <v>448</v>
      </c>
      <c r="C238" s="16">
        <f>C239+C241</f>
        <v>0</v>
      </c>
      <c r="D238" s="16">
        <f>D239+D241</f>
        <v>-1985811.34</v>
      </c>
      <c r="E238" s="35">
        <v>0</v>
      </c>
    </row>
    <row r="239" spans="1:5" ht="67.5" customHeight="1" x14ac:dyDescent="0.3">
      <c r="A239" s="6" t="s">
        <v>450</v>
      </c>
      <c r="B239" s="7" t="s">
        <v>449</v>
      </c>
      <c r="C239" s="18">
        <f>C240</f>
        <v>0</v>
      </c>
      <c r="D239" s="30">
        <f>D240</f>
        <v>-271415.49</v>
      </c>
      <c r="E239" s="35">
        <v>0</v>
      </c>
    </row>
    <row r="240" spans="1:5" ht="67.5" customHeight="1" x14ac:dyDescent="0.3">
      <c r="A240" s="4" t="s">
        <v>451</v>
      </c>
      <c r="B240" s="5" t="s">
        <v>449</v>
      </c>
      <c r="C240" s="17">
        <v>0</v>
      </c>
      <c r="D240" s="31">
        <v>-271415.49</v>
      </c>
      <c r="E240" s="36">
        <v>0</v>
      </c>
    </row>
    <row r="241" spans="1:5" ht="67.5" customHeight="1" x14ac:dyDescent="0.3">
      <c r="A241" s="6" t="s">
        <v>452</v>
      </c>
      <c r="B241" s="7" t="s">
        <v>455</v>
      </c>
      <c r="C241" s="18">
        <f>C242+C243+C244</f>
        <v>0</v>
      </c>
      <c r="D241" s="18">
        <f>D242+D243+D244</f>
        <v>-1714395.85</v>
      </c>
      <c r="E241" s="35">
        <v>0</v>
      </c>
    </row>
    <row r="242" spans="1:5" ht="67.5" customHeight="1" x14ac:dyDescent="0.3">
      <c r="A242" s="4" t="s">
        <v>453</v>
      </c>
      <c r="B242" s="5" t="s">
        <v>454</v>
      </c>
      <c r="C242" s="17">
        <v>0</v>
      </c>
      <c r="D242" s="31">
        <v>-1659110.12</v>
      </c>
      <c r="E242" s="36">
        <v>0</v>
      </c>
    </row>
    <row r="243" spans="1:5" ht="67.5" customHeight="1" x14ac:dyDescent="0.3">
      <c r="A243" s="4" t="s">
        <v>456</v>
      </c>
      <c r="B243" s="5" t="s">
        <v>454</v>
      </c>
      <c r="C243" s="17">
        <v>0</v>
      </c>
      <c r="D243" s="31">
        <v>-35899</v>
      </c>
      <c r="E243" s="36">
        <v>0</v>
      </c>
    </row>
    <row r="244" spans="1:5" ht="67.5" customHeight="1" x14ac:dyDescent="0.3">
      <c r="A244" s="4" t="s">
        <v>457</v>
      </c>
      <c r="B244" s="5" t="s">
        <v>455</v>
      </c>
      <c r="C244" s="17">
        <v>0</v>
      </c>
      <c r="D244" s="31">
        <v>-19386.73</v>
      </c>
      <c r="E244" s="36">
        <v>0</v>
      </c>
    </row>
    <row r="245" spans="1:5" ht="15.6" x14ac:dyDescent="0.3">
      <c r="A245" s="20"/>
      <c r="B245" s="2" t="s">
        <v>61</v>
      </c>
      <c r="C245" s="16">
        <f>C10+C145</f>
        <v>1278619254.99</v>
      </c>
      <c r="D245" s="16">
        <f>D10+D145</f>
        <v>361274628.54000002</v>
      </c>
      <c r="E245" s="35">
        <f t="shared" si="24"/>
        <v>28.255059286028466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 год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oorms_1</cp:lastModifiedBy>
  <cp:lastPrinted>2024-04-03T08:06:50Z</cp:lastPrinted>
  <dcterms:created xsi:type="dcterms:W3CDTF">2018-05-24T06:09:51Z</dcterms:created>
  <dcterms:modified xsi:type="dcterms:W3CDTF">2024-04-27T06:54:04Z</dcterms:modified>
</cp:coreProperties>
</file>