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№5'!$G$144</definedName>
    <definedName name="OLE_LINK1" localSheetId="0">'Приложение №5'!$G$182</definedName>
    <definedName name="_xlnm.Print_Titles" localSheetId="0">'Приложение №5'!$7:$7</definedName>
    <definedName name="_xlnm.Print_Area" localSheetId="0">'Приложение №5'!$G$1:$L$382</definedName>
  </definedNames>
  <calcPr calcId="145621"/>
</workbook>
</file>

<file path=xl/calcChain.xml><?xml version="1.0" encoding="utf-8"?>
<calcChain xmlns="http://schemas.openxmlformats.org/spreadsheetml/2006/main">
  <c r="K364" i="2" l="1"/>
  <c r="J364" i="2"/>
  <c r="L365" i="2"/>
  <c r="L347" i="2"/>
  <c r="L346" i="2"/>
  <c r="K345" i="2"/>
  <c r="J345" i="2"/>
  <c r="K343" i="2"/>
  <c r="K332" i="2"/>
  <c r="J332" i="2"/>
  <c r="L334" i="2"/>
  <c r="K248" i="2"/>
  <c r="J248" i="2"/>
  <c r="J247" i="2" s="1"/>
  <c r="L249" i="2"/>
  <c r="K238" i="2"/>
  <c r="J238" i="2"/>
  <c r="L239" i="2"/>
  <c r="K207" i="2"/>
  <c r="L208" i="2"/>
  <c r="J207" i="2"/>
  <c r="L207" i="2" l="1"/>
  <c r="L364" i="2"/>
  <c r="K75" i="2" l="1"/>
  <c r="J75" i="2"/>
  <c r="L76" i="2"/>
  <c r="L379" i="2"/>
  <c r="K378" i="2"/>
  <c r="J378" i="2"/>
  <c r="K372" i="2"/>
  <c r="L378" i="2" l="1"/>
  <c r="K241" i="2"/>
  <c r="J241" i="2"/>
  <c r="L129" i="2"/>
  <c r="K128" i="2"/>
  <c r="J128" i="2"/>
  <c r="K124" i="2"/>
  <c r="J124" i="2"/>
  <c r="K122" i="2"/>
  <c r="J122" i="2"/>
  <c r="L125" i="2"/>
  <c r="L123" i="2"/>
  <c r="J36" i="2"/>
  <c r="K36" i="2"/>
  <c r="L242" i="2"/>
  <c r="L381" i="2"/>
  <c r="L377" i="2"/>
  <c r="L375" i="2"/>
  <c r="L373" i="2"/>
  <c r="L370" i="2"/>
  <c r="L368" i="2"/>
  <c r="L367" i="2"/>
  <c r="L363" i="2"/>
  <c r="L361" i="2"/>
  <c r="L360" i="2"/>
  <c r="L358" i="2"/>
  <c r="L356" i="2"/>
  <c r="L354" i="2"/>
  <c r="L353" i="2"/>
  <c r="L352" i="2"/>
  <c r="L350" i="2"/>
  <c r="L348" i="2"/>
  <c r="L344" i="2"/>
  <c r="L340" i="2"/>
  <c r="L338" i="2"/>
  <c r="L333" i="2"/>
  <c r="L331" i="2"/>
  <c r="L330" i="2"/>
  <c r="L326" i="2"/>
  <c r="L324" i="2"/>
  <c r="L319" i="2"/>
  <c r="L314" i="2"/>
  <c r="L310" i="2"/>
  <c r="L306" i="2"/>
  <c r="L304" i="2"/>
  <c r="L301" i="2"/>
  <c r="L296" i="2"/>
  <c r="L294" i="2"/>
  <c r="L290" i="2"/>
  <c r="L289" i="2"/>
  <c r="L287" i="2"/>
  <c r="L285" i="2"/>
  <c r="L280" i="2"/>
  <c r="L275" i="2"/>
  <c r="L270" i="2"/>
  <c r="L266" i="2"/>
  <c r="L262" i="2"/>
  <c r="L257" i="2"/>
  <c r="L253" i="2"/>
  <c r="L250" i="2"/>
  <c r="L245" i="2"/>
  <c r="L240" i="2"/>
  <c r="L234" i="2"/>
  <c r="L229" i="2"/>
  <c r="L224" i="2"/>
  <c r="L221" i="2"/>
  <c r="L217" i="2"/>
  <c r="L215" i="2"/>
  <c r="L212" i="2"/>
  <c r="L206" i="2"/>
  <c r="L205" i="2"/>
  <c r="L203" i="2"/>
  <c r="L201" i="2"/>
  <c r="L200" i="2"/>
  <c r="L198" i="2"/>
  <c r="L193" i="2"/>
  <c r="L189" i="2"/>
  <c r="L188" i="2"/>
  <c r="L187" i="2"/>
  <c r="L184" i="2"/>
  <c r="L179" i="2"/>
  <c r="L175" i="2"/>
  <c r="L173" i="2"/>
  <c r="L169" i="2"/>
  <c r="L168" i="2"/>
  <c r="L164" i="2"/>
  <c r="L162" i="2"/>
  <c r="L157" i="2"/>
  <c r="L152" i="2"/>
  <c r="L151" i="2"/>
  <c r="L147" i="2"/>
  <c r="L146" i="2"/>
  <c r="L142" i="2"/>
  <c r="L141" i="2"/>
  <c r="L139" i="2"/>
  <c r="L136" i="2"/>
  <c r="L135" i="2"/>
  <c r="L132" i="2"/>
  <c r="L127" i="2"/>
  <c r="L121" i="2"/>
  <c r="L119" i="2"/>
  <c r="L118" i="2"/>
  <c r="L117" i="2"/>
  <c r="L115" i="2"/>
  <c r="L114" i="2"/>
  <c r="L112" i="2"/>
  <c r="L111" i="2"/>
  <c r="L109" i="2"/>
  <c r="L108" i="2"/>
  <c r="L106" i="2"/>
  <c r="L105" i="2"/>
  <c r="L103" i="2"/>
  <c r="L101" i="2"/>
  <c r="L99" i="2"/>
  <c r="L97" i="2"/>
  <c r="L96" i="2"/>
  <c r="L94" i="2"/>
  <c r="L93" i="2"/>
  <c r="L91" i="2"/>
  <c r="L90" i="2"/>
  <c r="L85" i="2"/>
  <c r="L82" i="2"/>
  <c r="L78" i="2"/>
  <c r="L77" i="2"/>
  <c r="L73" i="2"/>
  <c r="L71" i="2"/>
  <c r="L69" i="2"/>
  <c r="L65" i="2"/>
  <c r="L62" i="2"/>
  <c r="L60" i="2"/>
  <c r="L58" i="2"/>
  <c r="L56" i="2"/>
  <c r="L54" i="2"/>
  <c r="L51" i="2"/>
  <c r="L50" i="2"/>
  <c r="L48" i="2"/>
  <c r="L47" i="2"/>
  <c r="L45" i="2"/>
  <c r="L44" i="2"/>
  <c r="L42" i="2"/>
  <c r="L40" i="2"/>
  <c r="L35" i="2"/>
  <c r="L33" i="2"/>
  <c r="L31" i="2"/>
  <c r="L29" i="2"/>
  <c r="L27" i="2"/>
  <c r="L25" i="2"/>
  <c r="L23" i="2"/>
  <c r="L22" i="2"/>
  <c r="L21" i="2"/>
  <c r="L20" i="2"/>
  <c r="L18" i="2"/>
  <c r="L16" i="2"/>
  <c r="L15" i="2"/>
  <c r="L13" i="2"/>
  <c r="L12" i="2"/>
  <c r="L124" i="2" l="1"/>
  <c r="L36" i="2"/>
  <c r="L128" i="2"/>
  <c r="L241" i="2"/>
  <c r="L122" i="2"/>
  <c r="K380" i="2"/>
  <c r="K376" i="2"/>
  <c r="K374" i="2"/>
  <c r="K369" i="2"/>
  <c r="K366" i="2"/>
  <c r="K362" i="2"/>
  <c r="K359" i="2"/>
  <c r="K357" i="2"/>
  <c r="K355" i="2"/>
  <c r="K351" i="2"/>
  <c r="K349" i="2"/>
  <c r="K339" i="2"/>
  <c r="K337" i="2"/>
  <c r="K329" i="2"/>
  <c r="K325" i="2"/>
  <c r="K323" i="2"/>
  <c r="K318" i="2"/>
  <c r="K313" i="2"/>
  <c r="K312" i="2" s="1"/>
  <c r="K309" i="2"/>
  <c r="K308" i="2" s="1"/>
  <c r="K305" i="2"/>
  <c r="K303" i="2"/>
  <c r="K300" i="2"/>
  <c r="K295" i="2"/>
  <c r="K293" i="2"/>
  <c r="K288" i="2"/>
  <c r="K286" i="2"/>
  <c r="K284" i="2"/>
  <c r="K279" i="2"/>
  <c r="K274" i="2"/>
  <c r="K273" i="2" s="1"/>
  <c r="K269" i="2"/>
  <c r="K268" i="2" s="1"/>
  <c r="K267" i="2" s="1"/>
  <c r="K265" i="2"/>
  <c r="K261" i="2"/>
  <c r="K256" i="2"/>
  <c r="K252" i="2"/>
  <c r="K244" i="2"/>
  <c r="K237" i="2"/>
  <c r="K233" i="2"/>
  <c r="K232" i="2" s="1"/>
  <c r="K231" i="2" s="1"/>
  <c r="K228" i="2"/>
  <c r="K223" i="2"/>
  <c r="K220" i="2"/>
  <c r="K216" i="2"/>
  <c r="K214" i="2"/>
  <c r="K211" i="2"/>
  <c r="K204" i="2"/>
  <c r="K202" i="2"/>
  <c r="K199" i="2"/>
  <c r="K197" i="2"/>
  <c r="K192" i="2"/>
  <c r="K186" i="2"/>
  <c r="K183" i="2"/>
  <c r="K178" i="2"/>
  <c r="K174" i="2"/>
  <c r="K172" i="2"/>
  <c r="K167" i="2"/>
  <c r="K163" i="2"/>
  <c r="K161" i="2"/>
  <c r="K156" i="2"/>
  <c r="K150" i="2"/>
  <c r="K145" i="2"/>
  <c r="K144" i="2" s="1"/>
  <c r="K140" i="2"/>
  <c r="K138" i="2"/>
  <c r="K134" i="2"/>
  <c r="K131" i="2"/>
  <c r="K130" i="2" s="1"/>
  <c r="K126" i="2"/>
  <c r="K120" i="2"/>
  <c r="K116" i="2"/>
  <c r="K113" i="2"/>
  <c r="K110" i="2"/>
  <c r="K107" i="2"/>
  <c r="K104" i="2"/>
  <c r="K102" i="2"/>
  <c r="K100" i="2"/>
  <c r="K98" i="2"/>
  <c r="K95" i="2"/>
  <c r="K92" i="2"/>
  <c r="K89" i="2"/>
  <c r="K84" i="2"/>
  <c r="K81" i="2"/>
  <c r="K72" i="2"/>
  <c r="K70" i="2"/>
  <c r="K68" i="2"/>
  <c r="K64" i="2"/>
  <c r="K63" i="2" s="1"/>
  <c r="K61" i="2"/>
  <c r="K59" i="2"/>
  <c r="K57" i="2"/>
  <c r="K55" i="2"/>
  <c r="K53" i="2"/>
  <c r="K49" i="2"/>
  <c r="K46" i="2"/>
  <c r="K43" i="2"/>
  <c r="K41" i="2"/>
  <c r="K39" i="2"/>
  <c r="K34" i="2"/>
  <c r="K32" i="2"/>
  <c r="K30" i="2"/>
  <c r="K28" i="2"/>
  <c r="K26" i="2"/>
  <c r="K24" i="2"/>
  <c r="K19" i="2"/>
  <c r="K17" i="2"/>
  <c r="K14" i="2"/>
  <c r="K11" i="2"/>
  <c r="J380" i="2"/>
  <c r="J376" i="2"/>
  <c r="J374" i="2"/>
  <c r="J372" i="2"/>
  <c r="J369" i="2"/>
  <c r="J366" i="2"/>
  <c r="J362" i="2"/>
  <c r="J359" i="2"/>
  <c r="J357" i="2"/>
  <c r="J355" i="2"/>
  <c r="J351" i="2"/>
  <c r="J349" i="2"/>
  <c r="J342" i="2" s="1"/>
  <c r="J343" i="2"/>
  <c r="J339" i="2"/>
  <c r="J337" i="2"/>
  <c r="J329" i="2"/>
  <c r="J325" i="2"/>
  <c r="J323" i="2"/>
  <c r="J318" i="2"/>
  <c r="J317" i="2" s="1"/>
  <c r="J316" i="2" s="1"/>
  <c r="J315" i="2" s="1"/>
  <c r="J313" i="2"/>
  <c r="J312" i="2" s="1"/>
  <c r="J311" i="2" s="1"/>
  <c r="J309" i="2"/>
  <c r="J308" i="2" s="1"/>
  <c r="J305" i="2"/>
  <c r="J303" i="2"/>
  <c r="J300" i="2"/>
  <c r="J299" i="2" s="1"/>
  <c r="J295" i="2"/>
  <c r="J293" i="2"/>
  <c r="J288" i="2"/>
  <c r="J286" i="2"/>
  <c r="J284" i="2"/>
  <c r="J279" i="2"/>
  <c r="J277" i="2" s="1"/>
  <c r="J276" i="2" s="1"/>
  <c r="J274" i="2"/>
  <c r="J273" i="2" s="1"/>
  <c r="J272" i="2" s="1"/>
  <c r="J271" i="2" s="1"/>
  <c r="J269" i="2"/>
  <c r="J268" i="2" s="1"/>
  <c r="J267" i="2" s="1"/>
  <c r="J265" i="2"/>
  <c r="J264" i="2" s="1"/>
  <c r="J263" i="2" s="1"/>
  <c r="J261" i="2"/>
  <c r="J260" i="2" s="1"/>
  <c r="J259" i="2" s="1"/>
  <c r="J256" i="2"/>
  <c r="J255" i="2" s="1"/>
  <c r="J254" i="2" s="1"/>
  <c r="J252" i="2"/>
  <c r="J251" i="2" s="1"/>
  <c r="J244" i="2"/>
  <c r="J243" i="2" s="1"/>
  <c r="J237" i="2"/>
  <c r="J233" i="2"/>
  <c r="J232" i="2" s="1"/>
  <c r="J231" i="2" s="1"/>
  <c r="J230" i="2" s="1"/>
  <c r="J228" i="2"/>
  <c r="J227" i="2" s="1"/>
  <c r="J226" i="2" s="1"/>
  <c r="J225" i="2" s="1"/>
  <c r="J223" i="2"/>
  <c r="J222" i="2" s="1"/>
  <c r="J220" i="2"/>
  <c r="J216" i="2"/>
  <c r="J214" i="2"/>
  <c r="J213" i="2" s="1"/>
  <c r="J209" i="2" s="1"/>
  <c r="J211" i="2"/>
  <c r="J210" i="2" s="1"/>
  <c r="J204" i="2"/>
  <c r="J202" i="2"/>
  <c r="J199" i="2"/>
  <c r="J197" i="2"/>
  <c r="J192" i="2"/>
  <c r="J191" i="2" s="1"/>
  <c r="J190" i="2" s="1"/>
  <c r="J186" i="2"/>
  <c r="J185" i="2" s="1"/>
  <c r="J183" i="2"/>
  <c r="J182" i="2" s="1"/>
  <c r="J178" i="2"/>
  <c r="J177" i="2" s="1"/>
  <c r="J176" i="2" s="1"/>
  <c r="J174" i="2"/>
  <c r="J172" i="2"/>
  <c r="J171" i="2" s="1"/>
  <c r="J167" i="2"/>
  <c r="J165" i="2" s="1"/>
  <c r="J163" i="2"/>
  <c r="J161" i="2"/>
  <c r="J156" i="2"/>
  <c r="J155" i="2" s="1"/>
  <c r="J154" i="2" s="1"/>
  <c r="J153" i="2" s="1"/>
  <c r="J150" i="2"/>
  <c r="J148" i="2" s="1"/>
  <c r="J145" i="2"/>
  <c r="J144" i="2" s="1"/>
  <c r="J143" i="2" s="1"/>
  <c r="J140" i="2"/>
  <c r="J138" i="2"/>
  <c r="J134" i="2"/>
  <c r="J133" i="2" s="1"/>
  <c r="J131" i="2"/>
  <c r="J130" i="2" s="1"/>
  <c r="J126" i="2"/>
  <c r="J120" i="2"/>
  <c r="J116" i="2"/>
  <c r="J113" i="2"/>
  <c r="J110" i="2"/>
  <c r="J107" i="2"/>
  <c r="J104" i="2"/>
  <c r="J102" i="2"/>
  <c r="J100" i="2"/>
  <c r="J98" i="2"/>
  <c r="J95" i="2"/>
  <c r="J92" i="2"/>
  <c r="J89" i="2"/>
  <c r="J84" i="2"/>
  <c r="J83" i="2" s="1"/>
  <c r="J81" i="2"/>
  <c r="J80" i="2" s="1"/>
  <c r="J74" i="2"/>
  <c r="J72" i="2"/>
  <c r="J70" i="2"/>
  <c r="J68" i="2"/>
  <c r="J64" i="2"/>
  <c r="J63" i="2" s="1"/>
  <c r="J61" i="2"/>
  <c r="J59" i="2"/>
  <c r="J57" i="2"/>
  <c r="J55" i="2"/>
  <c r="J53" i="2"/>
  <c r="J49" i="2"/>
  <c r="J46" i="2"/>
  <c r="J43" i="2"/>
  <c r="J41" i="2"/>
  <c r="J39" i="2"/>
  <c r="J34" i="2"/>
  <c r="J32" i="2"/>
  <c r="J30" i="2"/>
  <c r="J28" i="2"/>
  <c r="J26" i="2"/>
  <c r="J24" i="2"/>
  <c r="J19" i="2"/>
  <c r="J17" i="2"/>
  <c r="J14" i="2"/>
  <c r="J11" i="2"/>
  <c r="J196" i="2" l="1"/>
  <c r="K196" i="2"/>
  <c r="K342" i="2"/>
  <c r="J195" i="2"/>
  <c r="K88" i="2"/>
  <c r="J88" i="2"/>
  <c r="J371" i="2"/>
  <c r="K371" i="2"/>
  <c r="J67" i="2"/>
  <c r="J66" i="2" s="1"/>
  <c r="J137" i="2"/>
  <c r="L75" i="2"/>
  <c r="L273" i="2"/>
  <c r="K10" i="2"/>
  <c r="L19" i="2"/>
  <c r="L30" i="2"/>
  <c r="L61" i="2"/>
  <c r="L252" i="2"/>
  <c r="J341" i="2"/>
  <c r="J328" i="2"/>
  <c r="J327" i="2" s="1"/>
  <c r="L339" i="2"/>
  <c r="J10" i="2"/>
  <c r="J219" i="2"/>
  <c r="J218" i="2" s="1"/>
  <c r="L68" i="2"/>
  <c r="L223" i="2"/>
  <c r="K322" i="2"/>
  <c r="K321" i="2" s="1"/>
  <c r="L349" i="2"/>
  <c r="L359" i="2"/>
  <c r="J292" i="2"/>
  <c r="J291" i="2" s="1"/>
  <c r="J159" i="2"/>
  <c r="J278" i="2"/>
  <c r="J283" i="2"/>
  <c r="J282" i="2" s="1"/>
  <c r="L186" i="2"/>
  <c r="L202" i="2"/>
  <c r="J170" i="2"/>
  <c r="J322" i="2"/>
  <c r="J321" i="2" s="1"/>
  <c r="J336" i="2"/>
  <c r="J335" i="2" s="1"/>
  <c r="L89" i="2"/>
  <c r="L100" i="2"/>
  <c r="L110" i="2"/>
  <c r="L238" i="2"/>
  <c r="L279" i="2"/>
  <c r="L329" i="2"/>
  <c r="L130" i="2"/>
  <c r="L174" i="2"/>
  <c r="L308" i="2"/>
  <c r="K143" i="2"/>
  <c r="L143" i="2" s="1"/>
  <c r="L144" i="2"/>
  <c r="K213" i="2"/>
  <c r="K209" i="2" s="1"/>
  <c r="L214" i="2"/>
  <c r="K230" i="2"/>
  <c r="L230" i="2" s="1"/>
  <c r="L231" i="2"/>
  <c r="K302" i="2"/>
  <c r="L305" i="2"/>
  <c r="L372" i="2"/>
  <c r="K171" i="2"/>
  <c r="L172" i="2"/>
  <c r="K264" i="2"/>
  <c r="L265" i="2"/>
  <c r="K148" i="2"/>
  <c r="L148" i="2" s="1"/>
  <c r="L150" i="2"/>
  <c r="K165" i="2"/>
  <c r="L165" i="2" s="1"/>
  <c r="L167" i="2"/>
  <c r="K182" i="2"/>
  <c r="L183" i="2"/>
  <c r="L197" i="2"/>
  <c r="K219" i="2"/>
  <c r="L220" i="2"/>
  <c r="K247" i="2"/>
  <c r="L248" i="2"/>
  <c r="K260" i="2"/>
  <c r="L261" i="2"/>
  <c r="K283" i="2"/>
  <c r="L286" i="2"/>
  <c r="K299" i="2"/>
  <c r="L299" i="2" s="1"/>
  <c r="L300" i="2"/>
  <c r="L267" i="2"/>
  <c r="J246" i="2"/>
  <c r="L28" i="2"/>
  <c r="L49" i="2"/>
  <c r="K67" i="2"/>
  <c r="L84" i="2"/>
  <c r="L98" i="2"/>
  <c r="L120" i="2"/>
  <c r="L140" i="2"/>
  <c r="K185" i="2"/>
  <c r="L185" i="2" s="1"/>
  <c r="L211" i="2"/>
  <c r="L228" i="2"/>
  <c r="L237" i="2"/>
  <c r="K251" i="2"/>
  <c r="L251" i="2" s="1"/>
  <c r="K272" i="2"/>
  <c r="K278" i="2"/>
  <c r="L288" i="2"/>
  <c r="L303" i="2"/>
  <c r="L318" i="2"/>
  <c r="K328" i="2"/>
  <c r="L337" i="2"/>
  <c r="L345" i="2"/>
  <c r="L357" i="2"/>
  <c r="L369" i="2"/>
  <c r="L380" i="2"/>
  <c r="J38" i="2"/>
  <c r="J79" i="2"/>
  <c r="J236" i="2"/>
  <c r="J307" i="2"/>
  <c r="L14" i="2"/>
  <c r="L26" i="2"/>
  <c r="L34" i="2"/>
  <c r="L46" i="2"/>
  <c r="L57" i="2"/>
  <c r="L64" i="2"/>
  <c r="L72" i="2"/>
  <c r="K83" i="2"/>
  <c r="L83" i="2" s="1"/>
  <c r="L95" i="2"/>
  <c r="L104" i="2"/>
  <c r="L116" i="2"/>
  <c r="L138" i="2"/>
  <c r="K210" i="2"/>
  <c r="L210" i="2" s="1"/>
  <c r="K227" i="2"/>
  <c r="L233" i="2"/>
  <c r="L269" i="2"/>
  <c r="K277" i="2"/>
  <c r="K317" i="2"/>
  <c r="L325" i="2"/>
  <c r="K336" i="2"/>
  <c r="L343" i="2"/>
  <c r="L355" i="2"/>
  <c r="L366" i="2"/>
  <c r="L376" i="2"/>
  <c r="K38" i="2"/>
  <c r="L38" i="2" s="1"/>
  <c r="L41" i="2"/>
  <c r="K52" i="2"/>
  <c r="L53" i="2"/>
  <c r="K133" i="2"/>
  <c r="L133" i="2" s="1"/>
  <c r="L134" i="2"/>
  <c r="K159" i="2"/>
  <c r="L161" i="2"/>
  <c r="K292" i="2"/>
  <c r="L293" i="2"/>
  <c r="K311" i="2"/>
  <c r="L311" i="2" s="1"/>
  <c r="L312" i="2"/>
  <c r="K155" i="2"/>
  <c r="L156" i="2"/>
  <c r="L11" i="2"/>
  <c r="K80" i="2"/>
  <c r="L81" i="2"/>
  <c r="L92" i="2"/>
  <c r="K177" i="2"/>
  <c r="L178" i="2"/>
  <c r="K191" i="2"/>
  <c r="L192" i="2"/>
  <c r="K243" i="2"/>
  <c r="L244" i="2"/>
  <c r="K255" i="2"/>
  <c r="L256" i="2"/>
  <c r="J181" i="2"/>
  <c r="J180" i="2" s="1"/>
  <c r="L17" i="2"/>
  <c r="L39" i="2"/>
  <c r="L59" i="2"/>
  <c r="K74" i="2"/>
  <c r="L74" i="2" s="1"/>
  <c r="L107" i="2"/>
  <c r="L131" i="2"/>
  <c r="L199" i="2"/>
  <c r="K222" i="2"/>
  <c r="L222" i="2" s="1"/>
  <c r="L309" i="2"/>
  <c r="J52" i="2"/>
  <c r="J302" i="2"/>
  <c r="J298" i="2" s="1"/>
  <c r="L24" i="2"/>
  <c r="L32" i="2"/>
  <c r="L43" i="2"/>
  <c r="L55" i="2"/>
  <c r="L63" i="2"/>
  <c r="L70" i="2"/>
  <c r="L102" i="2"/>
  <c r="L113" i="2"/>
  <c r="L126" i="2"/>
  <c r="K137" i="2"/>
  <c r="L145" i="2"/>
  <c r="L163" i="2"/>
  <c r="L204" i="2"/>
  <c r="L216" i="2"/>
  <c r="L232" i="2"/>
  <c r="L268" i="2"/>
  <c r="L274" i="2"/>
  <c r="L284" i="2"/>
  <c r="L295" i="2"/>
  <c r="K307" i="2"/>
  <c r="L313" i="2"/>
  <c r="L323" i="2"/>
  <c r="L332" i="2"/>
  <c r="L351" i="2"/>
  <c r="L362" i="2"/>
  <c r="L374" i="2"/>
  <c r="K149" i="2"/>
  <c r="K160" i="2"/>
  <c r="K166" i="2"/>
  <c r="J258" i="2"/>
  <c r="J149" i="2"/>
  <c r="J160" i="2"/>
  <c r="J166" i="2"/>
  <c r="J87" i="2" l="1"/>
  <c r="J86" i="2" s="1"/>
  <c r="L137" i="2"/>
  <c r="J281" i="2"/>
  <c r="L159" i="2"/>
  <c r="J158" i="2"/>
  <c r="L307" i="2"/>
  <c r="L52" i="2"/>
  <c r="J235" i="2"/>
  <c r="J194" i="2"/>
  <c r="K298" i="2"/>
  <c r="K297" i="2" s="1"/>
  <c r="J320" i="2"/>
  <c r="J9" i="2"/>
  <c r="J8" i="2" s="1"/>
  <c r="L322" i="2"/>
  <c r="J297" i="2"/>
  <c r="L166" i="2"/>
  <c r="L278" i="2"/>
  <c r="K341" i="2"/>
  <c r="L341" i="2" s="1"/>
  <c r="L342" i="2"/>
  <c r="K254" i="2"/>
  <c r="L254" i="2" s="1"/>
  <c r="L255" i="2"/>
  <c r="K87" i="2"/>
  <c r="K86" i="2" s="1"/>
  <c r="L88" i="2"/>
  <c r="K66" i="2"/>
  <c r="L66" i="2" s="1"/>
  <c r="L67" i="2"/>
  <c r="L298" i="2"/>
  <c r="K335" i="2"/>
  <c r="L335" i="2" s="1"/>
  <c r="L336" i="2"/>
  <c r="K259" i="2"/>
  <c r="L260" i="2"/>
  <c r="K218" i="2"/>
  <c r="L218" i="2" s="1"/>
  <c r="L219" i="2"/>
  <c r="K181" i="2"/>
  <c r="L182" i="2"/>
  <c r="K170" i="2"/>
  <c r="L171" i="2"/>
  <c r="L321" i="2"/>
  <c r="K236" i="2"/>
  <c r="L243" i="2"/>
  <c r="K176" i="2"/>
  <c r="L176" i="2" s="1"/>
  <c r="L177" i="2"/>
  <c r="K79" i="2"/>
  <c r="L79" i="2" s="1"/>
  <c r="L80" i="2"/>
  <c r="K154" i="2"/>
  <c r="L155" i="2"/>
  <c r="K291" i="2"/>
  <c r="L291" i="2" s="1"/>
  <c r="L292" i="2"/>
  <c r="K276" i="2"/>
  <c r="L276" i="2" s="1"/>
  <c r="L277" i="2"/>
  <c r="K271" i="2"/>
  <c r="L271" i="2" s="1"/>
  <c r="L272" i="2"/>
  <c r="L149" i="2"/>
  <c r="K190" i="2"/>
  <c r="L190" i="2" s="1"/>
  <c r="L191" i="2"/>
  <c r="K9" i="2"/>
  <c r="L10" i="2"/>
  <c r="K316" i="2"/>
  <c r="L317" i="2"/>
  <c r="L227" i="2"/>
  <c r="K226" i="2"/>
  <c r="K327" i="2"/>
  <c r="L327" i="2" s="1"/>
  <c r="L328" i="2"/>
  <c r="K282" i="2"/>
  <c r="L283" i="2"/>
  <c r="K246" i="2"/>
  <c r="L246" i="2" s="1"/>
  <c r="L247" i="2"/>
  <c r="K195" i="2"/>
  <c r="K194" i="2" s="1"/>
  <c r="L196" i="2"/>
  <c r="K263" i="2"/>
  <c r="L263" i="2" s="1"/>
  <c r="L264" i="2"/>
  <c r="L209" i="2"/>
  <c r="L213" i="2"/>
  <c r="L160" i="2"/>
  <c r="L371" i="2"/>
  <c r="L302" i="2"/>
  <c r="J382" i="2" l="1"/>
  <c r="K320" i="2"/>
  <c r="L320" i="2" s="1"/>
  <c r="L297" i="2"/>
  <c r="K225" i="2"/>
  <c r="L225" i="2" s="1"/>
  <c r="L226" i="2"/>
  <c r="K153" i="2"/>
  <c r="L153" i="2" s="1"/>
  <c r="L154" i="2"/>
  <c r="L181" i="2"/>
  <c r="K180" i="2"/>
  <c r="L259" i="2"/>
  <c r="K258" i="2"/>
  <c r="L258" i="2" s="1"/>
  <c r="L86" i="2"/>
  <c r="L87" i="2"/>
  <c r="K315" i="2"/>
  <c r="L315" i="2" s="1"/>
  <c r="L316" i="2"/>
  <c r="K235" i="2"/>
  <c r="L235" i="2" s="1"/>
  <c r="L236" i="2"/>
  <c r="L170" i="2"/>
  <c r="K158" i="2"/>
  <c r="L158" i="2" s="1"/>
  <c r="L195" i="2"/>
  <c r="L194" i="2"/>
  <c r="L282" i="2"/>
  <c r="K281" i="2"/>
  <c r="L281" i="2" s="1"/>
  <c r="K8" i="2"/>
  <c r="L8" i="2" s="1"/>
  <c r="L9" i="2"/>
  <c r="K382" i="2" l="1"/>
  <c r="L382" i="2" s="1"/>
  <c r="L180" i="2"/>
</calcChain>
</file>

<file path=xl/sharedStrings.xml><?xml version="1.0" encoding="utf-8"?>
<sst xmlns="http://schemas.openxmlformats.org/spreadsheetml/2006/main" count="862" uniqueCount="513">
  <si>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</si>
  <si>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</si>
  <si>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</si>
  <si>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</si>
  <si>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</si>
  <si>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</si>
  <si>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</si>
  <si>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</si>
  <si>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</si>
  <si>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</si>
  <si>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</si>
  <si>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</si>
  <si>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</si>
  <si>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</si>
  <si>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</si>
  <si>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</si>
  <si>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</si>
  <si>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</si>
  <si>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</si>
  <si>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</si>
  <si>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</si>
  <si>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</si>
  <si>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</si>
  <si>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</si>
  <si>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</si>
  <si>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</si>
  <si>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</si>
  <si>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</si>
  <si>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</si>
  <si>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</si>
  <si>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</si>
  <si>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</si>
  <si>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</si>
  <si>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</si>
  <si>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</si>
  <si>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</si>
  <si>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</si>
  <si>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</si>
  <si>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</si>
  <si>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</si>
  <si>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</si>
  <si>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</si>
  <si>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</si>
  <si>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</si>
  <si>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</si>
  <si>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</si>
  <si>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</si>
  <si>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</si>
  <si>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</si>
  <si>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</si>
  <si>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</si>
  <si>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</si>
  <si>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</si>
  <si>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</si>
  <si>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</si>
  <si>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</si>
  <si>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</si>
  <si>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</si>
  <si>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</si>
  <si>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</si>
  <si>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</si>
  <si>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</si>
  <si>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</si>
  <si>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</si>
  <si>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</si>
  <si>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</si>
  <si>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</si>
  <si>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</si>
  <si>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</si>
  <si>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</si>
  <si>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</si>
  <si>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</si>
  <si>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</si>
  <si>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</si>
  <si>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</si>
  <si>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</si>
  <si>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</si>
  <si>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</si>
  <si>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</si>
  <si>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</si>
  <si>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</si>
  <si>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</si>
  <si>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</si>
  <si>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</si>
  <si>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</si>
  <si>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</si>
  <si>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</si>
  <si>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</si>
  <si>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</si>
  <si>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</si>
  <si>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</si>
  <si>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</si>
  <si>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</si>
  <si>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</si>
  <si>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</si>
  <si>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</si>
  <si>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</si>
  <si>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</si>
  <si>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</si>
  <si>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</si>
  <si>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</si>
  <si>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</si>
  <si>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</si>
  <si>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</si>
  <si>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</si>
  <si>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</si>
  <si>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</si>
  <si>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</si>
  <si>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</si>
  <si>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</si>
  <si>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</si>
  <si>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</si>
  <si>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</si>
  <si>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</si>
  <si>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</si>
  <si>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</si>
  <si>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</si>
  <si>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</si>
  <si>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</si>
  <si>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</si>
  <si>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</si>
  <si>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</si>
  <si>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</si>
  <si>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</si>
  <si>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</si>
  <si>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</si>
  <si>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</si>
  <si>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</si>
  <si>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</si>
  <si>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</si>
  <si>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</si>
  <si>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</si>
  <si>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</si>
  <si>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</si>
  <si>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</si>
  <si>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</si>
  <si>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</si>
  <si>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</si>
  <si>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</si>
  <si>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</si>
  <si>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</si>
  <si>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</si>
  <si>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</si>
  <si>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</si>
  <si>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</si>
  <si>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</si>
  <si>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</si>
  <si>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</si>
  <si>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</si>
  <si>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</si>
  <si>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</si>
  <si>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</si>
  <si>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</si>
  <si>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</si>
  <si>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</si>
  <si>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</si>
  <si>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</si>
  <si>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</si>
  <si>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</si>
  <si>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</si>
  <si>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</si>
  <si>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</si>
  <si>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</si>
  <si>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</si>
  <si>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</si>
  <si>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</si>
  <si>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</si>
  <si>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</si>
  <si>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</si>
  <si>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</si>
  <si>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</si>
  <si>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</si>
  <si>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</si>
  <si>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</si>
  <si>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</si>
  <si>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</si>
  <si>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</si>
  <si>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</si>
  <si>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</si>
  <si>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</si>
  <si>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</si>
  <si>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</si>
  <si>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</si>
  <si>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</si>
  <si>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</si>
  <si>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</si>
  <si>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</si>
  <si>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</si>
  <si>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</si>
  <si>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</si>
  <si>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</si>
  <si>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</si>
  <si>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</si>
  <si>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</si>
  <si>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</si>
  <si>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</si>
  <si>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</si>
  <si>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</si>
  <si>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</si>
  <si>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</si>
  <si>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</si>
  <si>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</si>
  <si>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</si>
  <si>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</si>
  <si>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</si>
  <si>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</si>
  <si>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</si>
  <si>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</si>
  <si>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</si>
  <si>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</si>
  <si>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</si>
  <si>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</si>
  <si>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</si>
  <si>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</si>
  <si>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</si>
  <si>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</si>
  <si>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</si>
  <si>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</si>
  <si>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</si>
  <si>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</si>
  <si>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</si>
  <si>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</si>
  <si>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</si>
  <si>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</si>
  <si>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</si>
  <si>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</si>
  <si>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</si>
  <si>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</si>
  <si>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</si>
  <si>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</si>
  <si>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</si>
  <si>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</si>
  <si>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</si>
  <si>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</si>
  <si>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</si>
  <si>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</si>
  <si>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</si>
  <si>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</si>
  <si>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</si>
  <si>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</si>
  <si>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</si>
  <si>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</si>
  <si>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</si>
  <si>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</si>
  <si>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</si>
  <si>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</si>
  <si>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</si>
  <si>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</si>
  <si>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</si>
  <si>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</si>
  <si>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</si>
  <si>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</si>
  <si>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</si>
  <si>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</si>
  <si>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</si>
  <si>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</si>
  <si>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</si>
  <si>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</si>
  <si>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</si>
  <si>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</si>
  <si>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</si>
  <si>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</si>
  <si>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</si>
  <si>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</si>
  <si>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</si>
  <si>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</si>
  <si>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</si>
  <si>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</si>
  <si>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</si>
  <si>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</si>
  <si>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</si>
  <si>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</si>
  <si>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</si>
  <si>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</si>
  <si>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</si>
  <si>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</si>
  <si>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</si>
  <si>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</si>
  <si>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</si>
  <si>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</si>
  <si>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</si>
  <si>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</si>
  <si>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</si>
  <si>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</si>
  <si>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</si>
  <si>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</si>
  <si>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</si>
  <si>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</si>
  <si>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</si>
  <si>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</si>
  <si>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</si>
  <si>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</si>
  <si>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</si>
  <si>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</si>
  <si>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</si>
  <si>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</si>
  <si>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</si>
  <si>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</si>
  <si>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</si>
  <si>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</si>
  <si>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</si>
  <si>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</si>
  <si>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</si>
  <si>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</si>
  <si>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</si>
  <si>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</si>
  <si>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</si>
  <si>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</si>
  <si>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</si>
  <si>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</si>
  <si>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</si>
  <si>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</si>
  <si>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</si>
  <si>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</si>
  <si>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</si>
  <si>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</si>
  <si>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</si>
  <si>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</si>
  <si>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</si>
  <si>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</si>
  <si>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</si>
  <si>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</si>
  <si>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</si>
  <si>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</si>
  <si>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</si>
  <si>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</si>
  <si>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</si>
  <si>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</si>
  <si>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</si>
  <si>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</si>
  <si>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</si>
  <si>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</si>
  <si>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</si>
  <si>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</si>
  <si>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</si>
  <si>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</si>
  <si>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</si>
  <si>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</si>
  <si>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</si>
  <si>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</si>
  <si>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</si>
  <si>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</si>
  <si>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</si>
  <si>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</si>
  <si>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</si>
  <si>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</si>
  <si>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</si>
  <si>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</si>
  <si>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</si>
  <si>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</si>
  <si>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</si>
  <si>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</si>
  <si>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</si>
  <si>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</si>
  <si>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</si>
  <si>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</si>
  <si>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</si>
  <si>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</si>
  <si>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</si>
  <si>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</si>
  <si>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</si>
  <si>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</si>
  <si>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</si>
  <si>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</si>
  <si>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</si>
  <si>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</si>
  <si>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</si>
  <si>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</si>
  <si>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25.2.04.73380</t>
  </si>
  <si>
    <t>25.3.05.74420</t>
  </si>
  <si>
    <t xml:space="preserve">11.2.02.12250 </t>
  </si>
  <si>
    <t>11.3.02.12260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</si>
  <si>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</si>
  <si>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</si>
  <si>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</si>
  <si>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</si>
  <si>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03.1.01.R0840</t>
  </si>
  <si>
    <t>04.0.00.00000</t>
  </si>
  <si>
    <t>04.1.00.00000</t>
  </si>
  <si>
    <t>04.1.02.00000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</si>
  <si>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</si>
  <si>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</si>
  <si>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</si>
  <si>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</si>
  <si>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</si>
  <si>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</si>
  <si>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</si>
  <si>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Муниципальная программа «Доступная среда в Гаврилов-Ямском районе»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</si>
  <si>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</si>
  <si>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</si>
  <si>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</si>
  <si>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</si>
  <si>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Расходы на проведение дней защиты от экологической опасности</t>
  </si>
  <si>
    <t>12.1.00.00000</t>
  </si>
  <si>
    <t>12.0.00.00000</t>
  </si>
  <si>
    <t>12.1.03.00000</t>
  </si>
  <si>
    <t>12.1.03.10130</t>
  </si>
  <si>
    <t>08.3.05.00000</t>
  </si>
  <si>
    <t>08.3.05.10370</t>
  </si>
  <si>
    <t>08.3.05.10380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</si>
  <si>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</si>
  <si>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</si>
  <si>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</si>
  <si>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</si>
  <si>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</si>
  <si>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</si>
  <si>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Муниципальная целевая программа «Доступная среда»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</si>
  <si>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</si>
  <si>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</si>
  <si>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</si>
  <si>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</si>
  <si>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</si>
  <si>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</si>
  <si>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</si>
  <si>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</si>
  <si>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</si>
  <si>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</si>
  <si>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</si>
  <si>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</si>
  <si>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</si>
  <si>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</si>
  <si>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</si>
  <si>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</si>
  <si>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</si>
  <si>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</si>
  <si>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</si>
  <si>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</si>
  <si>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</si>
  <si>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Субвенция на частичную оплату стоимости путевки в организации отдыха детей и их оздоровления</t>
  </si>
  <si>
    <t>02.1.03.75160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</si>
  <si>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</si>
  <si>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</si>
  <si>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</si>
  <si>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</si>
  <si>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</si>
  <si>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</si>
  <si>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</si>
  <si>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10.3.00.00000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</si>
  <si>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</si>
  <si>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10.3.01.00000</t>
  </si>
  <si>
    <t>Разработка проектно-сметной документации на создание системы оповещения</t>
  </si>
  <si>
    <t>10.3.01.12330</t>
  </si>
  <si>
    <t>Субсидия МАУ «Редакция  газеты «Гаврилов-Ямский  вестник и местного телевещания»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</si>
  <si>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</si>
  <si>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</si>
  <si>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</si>
  <si>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</si>
  <si>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</si>
  <si>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</si>
  <si>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</si>
  <si>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</si>
  <si>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</si>
  <si>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</si>
  <si>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</si>
  <si>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</si>
  <si>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</si>
  <si>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</si>
  <si>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</si>
  <si>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</si>
  <si>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Уточненный план на 2017 год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</si>
  <si>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</si>
  <si>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</si>
  <si>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</si>
  <si>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</si>
  <si>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</si>
  <si>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</si>
  <si>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50.0.00.75350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</si>
  <si>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</si>
  <si>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</si>
  <si>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</si>
  <si>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</si>
  <si>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</si>
  <si>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</si>
  <si>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Обеспечение деятельности прочих учреждений культуры</t>
  </si>
  <si>
    <t>11.1.01.12100</t>
  </si>
  <si>
    <t>11.3.01.12260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</si>
  <si>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</si>
  <si>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</si>
  <si>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</si>
  <si>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</si>
  <si>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</si>
  <si>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</si>
  <si>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</si>
  <si>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</si>
  <si>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</si>
  <si>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</si>
  <si>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</si>
  <si>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</si>
  <si>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Приложение 2</t>
  </si>
  <si>
    <t>Процент исполнения</t>
  </si>
  <si>
    <t>Исполнено за I кв. 2017 год (руб.)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</si>
  <si>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</si>
  <si>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</si>
  <si>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</si>
  <si>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</si>
  <si>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</si>
  <si>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</si>
  <si>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</si>
  <si>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</si>
  <si>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</si>
  <si>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</si>
  <si>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</si>
  <si>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 xml:space="preserve">Муниципальная целевая программа «Возрождение традиционной народной культуры» </t>
  </si>
  <si>
    <t>10.1.04.00000</t>
  </si>
  <si>
    <t>Субсидия на благоустройство населенных пунктов Ярославской области</t>
  </si>
  <si>
    <t>99.0.00.74770</t>
  </si>
  <si>
    <t>02.2.01.12150</t>
  </si>
  <si>
    <t>Расходы на проведение капитального ремонта муниципальных учреждений культуры</t>
  </si>
  <si>
    <t>11.1.01.71690</t>
  </si>
  <si>
    <t>Резервные фонды исполнительных органов государственной власти субъектов Российской Федерации</t>
  </si>
  <si>
    <t>50.0.00.80120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</si>
  <si>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I квартал 2017 года</t>
  </si>
  <si>
    <t xml:space="preserve">  от  27.04.2017  №   46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</si>
</sst>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6" fillId="0" borderId="9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6" fillId="0" borderId="14" xfId="0" applyFont="1" applyBorder="1"/>
    <xf numFmtId="0" fontId="13" fillId="0" borderId="0" xfId="1" applyFont="1" applyFill="1" applyProtection="1">
      <protection hidden="1"/>
    </xf>
    <xf numFmtId="0" fontId="14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 applyAlignment="1" applyProtection="1">
      <alignment horizontal="right" vertical="center"/>
      <protection hidden="1"/>
    </xf>
    <xf numFmtId="0" fontId="13" fillId="0" borderId="0" xfId="1" applyFont="1" applyFill="1" applyAlignment="1" applyProtection="1">
      <alignment horizontal="right" vertical="center" wrapText="1"/>
      <protection hidden="1"/>
    </xf>
    <xf numFmtId="0" fontId="1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2"/>
  <sheetViews>
    <sheetView showGridLines="0" tabSelected="1" view="pageBreakPreview" zoomScaleNormal="100" zoomScaleSheetLayoutView="100" workbookViewId="0">
      <selection activeCell="H3" sqref="H3:L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1.7109375" style="5" customWidth="1"/>
    <col min="8" max="8" width="14.42578125" style="5" customWidth="1"/>
    <col min="9" max="9" width="5.28515625" style="5" customWidth="1"/>
    <col min="10" max="10" width="14" style="5" customWidth="1"/>
    <col min="11" max="11" width="12.5703125" style="5" customWidth="1"/>
    <col min="12" max="12" width="6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87"/>
      <c r="C1" s="287"/>
      <c r="D1" s="287"/>
      <c r="E1" s="287"/>
      <c r="F1" s="287"/>
      <c r="G1" s="287"/>
      <c r="H1" s="299" t="s">
        <v>488</v>
      </c>
      <c r="I1" s="299"/>
      <c r="J1" s="299"/>
      <c r="K1" s="299"/>
      <c r="L1" s="299"/>
      <c r="M1" s="166"/>
    </row>
    <row r="2" spans="1:13" ht="15.6" customHeight="1" x14ac:dyDescent="0.25">
      <c r="A2" s="2"/>
      <c r="B2" s="287"/>
      <c r="C2" s="287"/>
      <c r="D2" s="287"/>
      <c r="E2" s="287"/>
      <c r="F2" s="287"/>
      <c r="G2" s="287"/>
      <c r="H2" s="300" t="s">
        <v>130</v>
      </c>
      <c r="I2" s="300"/>
      <c r="J2" s="300"/>
      <c r="K2" s="300"/>
      <c r="L2" s="300"/>
      <c r="M2" s="167"/>
    </row>
    <row r="3" spans="1:13" ht="15.6" customHeight="1" x14ac:dyDescent="0.25">
      <c r="A3" s="2"/>
      <c r="B3" s="287"/>
      <c r="C3" s="287"/>
      <c r="D3" s="287"/>
      <c r="E3" s="287"/>
      <c r="F3" s="287"/>
      <c r="G3" s="287"/>
      <c r="H3" s="299" t="s">
        <v>512</v>
      </c>
      <c r="I3" s="299"/>
      <c r="J3" s="299"/>
      <c r="K3" s="299"/>
      <c r="L3" s="299"/>
      <c r="M3" s="166"/>
    </row>
    <row r="4" spans="1:13" ht="14.45" customHeight="1" x14ac:dyDescent="0.25">
      <c r="A4" s="6"/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6"/>
    </row>
    <row r="5" spans="1:13" ht="78.75" customHeight="1" x14ac:dyDescent="0.25">
      <c r="A5" s="2"/>
      <c r="B5" s="301" t="s">
        <v>511</v>
      </c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168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0.5" customHeight="1" x14ac:dyDescent="0.25">
      <c r="A7" s="2"/>
      <c r="B7" s="3"/>
      <c r="C7" s="3"/>
      <c r="D7" s="3"/>
      <c r="E7" s="4"/>
      <c r="F7" s="4"/>
      <c r="G7" s="89" t="s">
        <v>77</v>
      </c>
      <c r="H7" s="272" t="s">
        <v>76</v>
      </c>
      <c r="I7" s="89" t="s">
        <v>75</v>
      </c>
      <c r="J7" s="89" t="s">
        <v>459</v>
      </c>
      <c r="K7" s="89" t="s">
        <v>490</v>
      </c>
      <c r="L7" s="89" t="s">
        <v>489</v>
      </c>
      <c r="M7" s="127"/>
    </row>
    <row r="8" spans="1:13" ht="49.5" customHeight="1" x14ac:dyDescent="0.25">
      <c r="A8" s="1"/>
      <c r="B8" s="302" t="s">
        <v>74</v>
      </c>
      <c r="C8" s="302"/>
      <c r="D8" s="302"/>
      <c r="E8" s="302"/>
      <c r="F8" s="303"/>
      <c r="G8" s="78" t="s">
        <v>83</v>
      </c>
      <c r="H8" s="39" t="s">
        <v>136</v>
      </c>
      <c r="I8" s="82" t="s">
        <v>0</v>
      </c>
      <c r="J8" s="88">
        <f>SUM(J9+J66+J79)</f>
        <v>515028463</v>
      </c>
      <c r="K8" s="88">
        <f>SUM(K9+K66+K79)</f>
        <v>133662908</v>
      </c>
      <c r="L8" s="271">
        <f t="shared" ref="L8:L80" si="0">K8/J8%</f>
        <v>25.952528375116231</v>
      </c>
      <c r="M8" s="128"/>
    </row>
    <row r="9" spans="1:13" ht="51" customHeight="1" x14ac:dyDescent="0.25">
      <c r="A9" s="1"/>
      <c r="B9" s="293" t="s">
        <v>73</v>
      </c>
      <c r="C9" s="293"/>
      <c r="D9" s="293"/>
      <c r="E9" s="293"/>
      <c r="F9" s="294"/>
      <c r="G9" s="73" t="s">
        <v>400</v>
      </c>
      <c r="H9" s="40" t="s">
        <v>362</v>
      </c>
      <c r="I9" s="79" t="s">
        <v>0</v>
      </c>
      <c r="J9" s="83">
        <f>SUM(J10+J38+J52+J63)</f>
        <v>510748407</v>
      </c>
      <c r="K9" s="83">
        <f>SUM(K10+K38+K52+K63)</f>
        <v>132714295</v>
      </c>
      <c r="L9" s="273">
        <f t="shared" si="0"/>
        <v>25.984279770842239</v>
      </c>
      <c r="M9" s="129"/>
    </row>
    <row r="10" spans="1:13" ht="66" customHeight="1" x14ac:dyDescent="0.25">
      <c r="A10" s="1"/>
      <c r="B10" s="109"/>
      <c r="C10" s="109"/>
      <c r="D10" s="109"/>
      <c r="E10" s="109"/>
      <c r="F10" s="110"/>
      <c r="G10" s="64" t="s">
        <v>138</v>
      </c>
      <c r="H10" s="171" t="s">
        <v>137</v>
      </c>
      <c r="I10" s="79"/>
      <c r="J10" s="83">
        <f>SUM(J11+J14+J17+J19+J24+J26+J28+J30+J32+J34+J36)</f>
        <v>470520300</v>
      </c>
      <c r="K10" s="83">
        <f>SUM(K11+K14+K17+K19+K24+K26+K28+K30+K32+K34+K36)</f>
        <v>126037534</v>
      </c>
      <c r="L10" s="273">
        <f t="shared" si="0"/>
        <v>26.786842990621235</v>
      </c>
      <c r="M10" s="129"/>
    </row>
    <row r="11" spans="1:13" ht="31.5" x14ac:dyDescent="0.25">
      <c r="A11" s="1"/>
      <c r="B11" s="297" t="s">
        <v>72</v>
      </c>
      <c r="C11" s="297"/>
      <c r="D11" s="297"/>
      <c r="E11" s="297"/>
      <c r="F11" s="298"/>
      <c r="G11" s="65" t="s">
        <v>84</v>
      </c>
      <c r="H11" s="195" t="s">
        <v>139</v>
      </c>
      <c r="I11" s="44" t="s">
        <v>0</v>
      </c>
      <c r="J11" s="84">
        <f>SUM(J12:J13)</f>
        <v>53834000</v>
      </c>
      <c r="K11" s="84">
        <f>SUM(K12:K13)</f>
        <v>12165908</v>
      </c>
      <c r="L11" s="274">
        <f t="shared" si="0"/>
        <v>22.598930044209979</v>
      </c>
      <c r="M11" s="130"/>
    </row>
    <row r="12" spans="1:13" ht="47.25" x14ac:dyDescent="0.25">
      <c r="A12" s="1"/>
      <c r="B12" s="232"/>
      <c r="C12" s="232"/>
      <c r="D12" s="232"/>
      <c r="E12" s="232"/>
      <c r="F12" s="233"/>
      <c r="G12" s="67" t="s">
        <v>2</v>
      </c>
      <c r="H12" s="37" t="s">
        <v>0</v>
      </c>
      <c r="I12" s="44">
        <v>200</v>
      </c>
      <c r="J12" s="84">
        <v>1200000</v>
      </c>
      <c r="K12" s="84">
        <v>0</v>
      </c>
      <c r="L12" s="274">
        <f t="shared" si="0"/>
        <v>0</v>
      </c>
      <c r="M12" s="130"/>
    </row>
    <row r="13" spans="1:13" ht="51" customHeight="1" x14ac:dyDescent="0.25">
      <c r="A13" s="1"/>
      <c r="B13" s="289">
        <v>500</v>
      </c>
      <c r="C13" s="289"/>
      <c r="D13" s="289"/>
      <c r="E13" s="289"/>
      <c r="F13" s="290"/>
      <c r="G13" s="66" t="s">
        <v>4</v>
      </c>
      <c r="H13" s="172" t="s">
        <v>0</v>
      </c>
      <c r="I13" s="44">
        <v>600</v>
      </c>
      <c r="J13" s="84">
        <v>52634000</v>
      </c>
      <c r="K13" s="84">
        <v>12165908</v>
      </c>
      <c r="L13" s="274">
        <f t="shared" si="0"/>
        <v>23.114161948550368</v>
      </c>
      <c r="M13" s="130"/>
    </row>
    <row r="14" spans="1:13" ht="31.5" x14ac:dyDescent="0.25">
      <c r="A14" s="1"/>
      <c r="B14" s="291" t="s">
        <v>71</v>
      </c>
      <c r="C14" s="291"/>
      <c r="D14" s="291"/>
      <c r="E14" s="291"/>
      <c r="F14" s="292"/>
      <c r="G14" s="67" t="s">
        <v>85</v>
      </c>
      <c r="H14" s="151" t="s">
        <v>141</v>
      </c>
      <c r="I14" s="44" t="s">
        <v>0</v>
      </c>
      <c r="J14" s="84">
        <f>SUM(J15:J16)</f>
        <v>54800000</v>
      </c>
      <c r="K14" s="84">
        <f>SUM(K15:K16)</f>
        <v>13691044</v>
      </c>
      <c r="L14" s="274">
        <f t="shared" si="0"/>
        <v>24.98365693430657</v>
      </c>
      <c r="M14" s="130"/>
    </row>
    <row r="15" spans="1:13" ht="47.25" x14ac:dyDescent="0.25">
      <c r="A15" s="1"/>
      <c r="B15" s="234"/>
      <c r="C15" s="234"/>
      <c r="D15" s="234"/>
      <c r="E15" s="234"/>
      <c r="F15" s="235"/>
      <c r="G15" s="67" t="s">
        <v>2</v>
      </c>
      <c r="H15" s="37" t="s">
        <v>0</v>
      </c>
      <c r="I15" s="44">
        <v>200</v>
      </c>
      <c r="J15" s="84">
        <v>783222</v>
      </c>
      <c r="K15" s="84">
        <v>0</v>
      </c>
      <c r="L15" s="274">
        <f t="shared" si="0"/>
        <v>0</v>
      </c>
      <c r="M15" s="130"/>
    </row>
    <row r="16" spans="1:13" ht="49.5" customHeight="1" x14ac:dyDescent="0.25">
      <c r="A16" s="1"/>
      <c r="B16" s="297">
        <v>100</v>
      </c>
      <c r="C16" s="297"/>
      <c r="D16" s="297"/>
      <c r="E16" s="297"/>
      <c r="F16" s="298"/>
      <c r="G16" s="67" t="s">
        <v>4</v>
      </c>
      <c r="H16" s="41" t="s">
        <v>0</v>
      </c>
      <c r="I16" s="44">
        <v>600</v>
      </c>
      <c r="J16" s="84">
        <v>54016778</v>
      </c>
      <c r="K16" s="84">
        <v>13691044</v>
      </c>
      <c r="L16" s="274">
        <f t="shared" si="0"/>
        <v>25.345910117038081</v>
      </c>
      <c r="M16" s="130"/>
    </row>
    <row r="17" spans="1:13" ht="31.5" x14ac:dyDescent="0.25">
      <c r="A17" s="1"/>
      <c r="B17" s="297">
        <v>200</v>
      </c>
      <c r="C17" s="297"/>
      <c r="D17" s="297"/>
      <c r="E17" s="297"/>
      <c r="F17" s="298"/>
      <c r="G17" s="67" t="s">
        <v>86</v>
      </c>
      <c r="H17" s="173" t="s">
        <v>151</v>
      </c>
      <c r="I17" s="44"/>
      <c r="J17" s="84">
        <f>SUM(J18:J18)</f>
        <v>43000000</v>
      </c>
      <c r="K17" s="84">
        <f>SUM(K18:K18)</f>
        <v>10913550</v>
      </c>
      <c r="L17" s="274">
        <f t="shared" si="0"/>
        <v>25.380348837209301</v>
      </c>
      <c r="M17" s="130"/>
    </row>
    <row r="18" spans="1:13" ht="52.5" customHeight="1" x14ac:dyDescent="0.25">
      <c r="A18" s="1"/>
      <c r="B18" s="297">
        <v>300</v>
      </c>
      <c r="C18" s="297"/>
      <c r="D18" s="297"/>
      <c r="E18" s="297"/>
      <c r="F18" s="298"/>
      <c r="G18" s="67" t="s">
        <v>4</v>
      </c>
      <c r="H18" s="51" t="s">
        <v>0</v>
      </c>
      <c r="I18" s="44">
        <v>600</v>
      </c>
      <c r="J18" s="84">
        <v>43000000</v>
      </c>
      <c r="K18" s="84">
        <v>10913550</v>
      </c>
      <c r="L18" s="274">
        <f t="shared" si="0"/>
        <v>25.380348837209301</v>
      </c>
      <c r="M18" s="130"/>
    </row>
    <row r="19" spans="1:13" ht="31.5" x14ac:dyDescent="0.25">
      <c r="A19" s="1"/>
      <c r="B19" s="297">
        <v>600</v>
      </c>
      <c r="C19" s="297"/>
      <c r="D19" s="297"/>
      <c r="E19" s="297"/>
      <c r="F19" s="298"/>
      <c r="G19" s="67" t="s">
        <v>90</v>
      </c>
      <c r="H19" s="144" t="s">
        <v>150</v>
      </c>
      <c r="I19" s="44"/>
      <c r="J19" s="84">
        <f>SUM(J20:J23)</f>
        <v>14900000</v>
      </c>
      <c r="K19" s="84">
        <f>SUM(K20:K23)</f>
        <v>2913971</v>
      </c>
      <c r="L19" s="274">
        <f t="shared" si="0"/>
        <v>19.556852348993289</v>
      </c>
      <c r="M19" s="130"/>
    </row>
    <row r="20" spans="1:13" ht="96.75" customHeight="1" x14ac:dyDescent="0.25">
      <c r="A20" s="1"/>
      <c r="B20" s="289">
        <v>800</v>
      </c>
      <c r="C20" s="289"/>
      <c r="D20" s="289"/>
      <c r="E20" s="289"/>
      <c r="F20" s="290"/>
      <c r="G20" s="67" t="s">
        <v>3</v>
      </c>
      <c r="H20" s="37" t="s">
        <v>0</v>
      </c>
      <c r="I20" s="44">
        <v>100</v>
      </c>
      <c r="J20" s="84">
        <v>9840000</v>
      </c>
      <c r="K20" s="84">
        <v>1709312</v>
      </c>
      <c r="L20" s="274">
        <f t="shared" si="0"/>
        <v>17.371056910569106</v>
      </c>
      <c r="M20" s="130"/>
    </row>
    <row r="21" spans="1:13" ht="33" customHeight="1" x14ac:dyDescent="0.25">
      <c r="A21" s="1"/>
      <c r="B21" s="297">
        <v>200</v>
      </c>
      <c r="C21" s="297"/>
      <c r="D21" s="297"/>
      <c r="E21" s="297"/>
      <c r="F21" s="298"/>
      <c r="G21" s="67" t="s">
        <v>2</v>
      </c>
      <c r="H21" s="37" t="s">
        <v>0</v>
      </c>
      <c r="I21" s="44">
        <v>200</v>
      </c>
      <c r="J21" s="84">
        <v>1051000</v>
      </c>
      <c r="K21" s="84">
        <v>283087</v>
      </c>
      <c r="L21" s="274">
        <f t="shared" si="0"/>
        <v>26.935014272121787</v>
      </c>
      <c r="M21" s="130"/>
    </row>
    <row r="22" spans="1:13" ht="48" customHeight="1" x14ac:dyDescent="0.25">
      <c r="A22" s="1"/>
      <c r="B22" s="289">
        <v>800</v>
      </c>
      <c r="C22" s="289"/>
      <c r="D22" s="289"/>
      <c r="E22" s="289"/>
      <c r="F22" s="290"/>
      <c r="G22" s="67" t="s">
        <v>4</v>
      </c>
      <c r="H22" s="37" t="s">
        <v>0</v>
      </c>
      <c r="I22" s="44">
        <v>600</v>
      </c>
      <c r="J22" s="84">
        <v>3940000</v>
      </c>
      <c r="K22" s="84">
        <v>904640</v>
      </c>
      <c r="L22" s="274">
        <f t="shared" si="0"/>
        <v>22.960406091370558</v>
      </c>
      <c r="M22" s="130"/>
    </row>
    <row r="23" spans="1:13" ht="15.75" x14ac:dyDescent="0.25">
      <c r="A23" s="1"/>
      <c r="B23" s="56"/>
      <c r="C23" s="57"/>
      <c r="D23" s="57"/>
      <c r="E23" s="57"/>
      <c r="F23" s="57"/>
      <c r="G23" s="67" t="s">
        <v>1</v>
      </c>
      <c r="H23" s="37" t="s">
        <v>0</v>
      </c>
      <c r="I23" s="44">
        <v>800</v>
      </c>
      <c r="J23" s="84">
        <v>69000</v>
      </c>
      <c r="K23" s="84">
        <v>16932</v>
      </c>
      <c r="L23" s="274">
        <f t="shared" si="0"/>
        <v>24.53913043478261</v>
      </c>
      <c r="M23" s="130"/>
    </row>
    <row r="24" spans="1:13" ht="16.5" customHeight="1" x14ac:dyDescent="0.25">
      <c r="A24" s="1"/>
      <c r="B24" s="290" t="s">
        <v>70</v>
      </c>
      <c r="C24" s="304"/>
      <c r="D24" s="304"/>
      <c r="E24" s="304"/>
      <c r="F24" s="304"/>
      <c r="G24" s="65" t="s">
        <v>87</v>
      </c>
      <c r="H24" s="173" t="s">
        <v>152</v>
      </c>
      <c r="I24" s="44" t="s">
        <v>0</v>
      </c>
      <c r="J24" s="84">
        <f>SUM(J25)</f>
        <v>138000</v>
      </c>
      <c r="K24" s="84">
        <f>SUM(K25)</f>
        <v>34500</v>
      </c>
      <c r="L24" s="274">
        <f t="shared" si="0"/>
        <v>25</v>
      </c>
      <c r="M24" s="130"/>
    </row>
    <row r="25" spans="1:13" ht="31.5" x14ac:dyDescent="0.25">
      <c r="A25" s="1"/>
      <c r="B25" s="297">
        <v>300</v>
      </c>
      <c r="C25" s="297"/>
      <c r="D25" s="297"/>
      <c r="E25" s="297"/>
      <c r="F25" s="298"/>
      <c r="G25" s="67" t="s">
        <v>5</v>
      </c>
      <c r="H25" s="51" t="s">
        <v>0</v>
      </c>
      <c r="I25" s="44">
        <v>300</v>
      </c>
      <c r="J25" s="84">
        <v>138000</v>
      </c>
      <c r="K25" s="84">
        <v>34500</v>
      </c>
      <c r="L25" s="274">
        <f t="shared" si="0"/>
        <v>25</v>
      </c>
      <c r="M25" s="130"/>
    </row>
    <row r="26" spans="1:13" ht="81" customHeight="1" x14ac:dyDescent="0.25">
      <c r="A26" s="1"/>
      <c r="B26" s="107"/>
      <c r="C26" s="107"/>
      <c r="D26" s="107"/>
      <c r="E26" s="107"/>
      <c r="F26" s="108"/>
      <c r="G26" s="67" t="s">
        <v>147</v>
      </c>
      <c r="H26" s="173" t="s">
        <v>146</v>
      </c>
      <c r="I26" s="44" t="s">
        <v>0</v>
      </c>
      <c r="J26" s="84">
        <f>SUM(J27)</f>
        <v>23393600</v>
      </c>
      <c r="K26" s="84">
        <f>SUM(K27)</f>
        <v>5184900</v>
      </c>
      <c r="L26" s="274">
        <f t="shared" si="0"/>
        <v>22.163754189179947</v>
      </c>
      <c r="M26" s="130"/>
    </row>
    <row r="27" spans="1:13" ht="46.5" customHeight="1" x14ac:dyDescent="0.25">
      <c r="A27" s="1"/>
      <c r="B27" s="107"/>
      <c r="C27" s="107"/>
      <c r="D27" s="107"/>
      <c r="E27" s="107"/>
      <c r="F27" s="108"/>
      <c r="G27" s="68" t="s">
        <v>4</v>
      </c>
      <c r="H27" s="150" t="s">
        <v>0</v>
      </c>
      <c r="I27" s="44">
        <v>600</v>
      </c>
      <c r="J27" s="84">
        <v>23393600</v>
      </c>
      <c r="K27" s="84">
        <v>5184900</v>
      </c>
      <c r="L27" s="274">
        <f t="shared" si="0"/>
        <v>22.163754189179947</v>
      </c>
      <c r="M27" s="130"/>
    </row>
    <row r="28" spans="1:13" ht="65.25" customHeight="1" x14ac:dyDescent="0.25">
      <c r="A28" s="1"/>
      <c r="B28" s="107"/>
      <c r="C28" s="107"/>
      <c r="D28" s="107"/>
      <c r="E28" s="107"/>
      <c r="F28" s="108"/>
      <c r="G28" s="71" t="s">
        <v>149</v>
      </c>
      <c r="H28" s="173" t="s">
        <v>148</v>
      </c>
      <c r="I28" s="44" t="s">
        <v>0</v>
      </c>
      <c r="J28" s="84">
        <f>SUM(J29)</f>
        <v>754700</v>
      </c>
      <c r="K28" s="84">
        <f>SUM(K29)</f>
        <v>188661</v>
      </c>
      <c r="L28" s="274">
        <f t="shared" si="0"/>
        <v>24.998144958261562</v>
      </c>
      <c r="M28" s="130"/>
    </row>
    <row r="29" spans="1:13" ht="50.25" customHeight="1" x14ac:dyDescent="0.25">
      <c r="A29" s="1"/>
      <c r="B29" s="107"/>
      <c r="C29" s="107"/>
      <c r="D29" s="107"/>
      <c r="E29" s="107"/>
      <c r="F29" s="108"/>
      <c r="G29" s="66" t="s">
        <v>4</v>
      </c>
      <c r="H29" s="150" t="s">
        <v>0</v>
      </c>
      <c r="I29" s="44">
        <v>600</v>
      </c>
      <c r="J29" s="84">
        <v>754700</v>
      </c>
      <c r="K29" s="84">
        <v>188661</v>
      </c>
      <c r="L29" s="274">
        <f t="shared" si="0"/>
        <v>24.998144958261562</v>
      </c>
      <c r="M29" s="130"/>
    </row>
    <row r="30" spans="1:13" ht="48" customHeight="1" x14ac:dyDescent="0.25">
      <c r="A30" s="1"/>
      <c r="B30" s="107"/>
      <c r="C30" s="107"/>
      <c r="D30" s="107"/>
      <c r="E30" s="107"/>
      <c r="F30" s="108"/>
      <c r="G30" s="67" t="s">
        <v>143</v>
      </c>
      <c r="H30" s="173" t="s">
        <v>142</v>
      </c>
      <c r="I30" s="44" t="s">
        <v>0</v>
      </c>
      <c r="J30" s="84">
        <f>SUM(J31)</f>
        <v>180350000</v>
      </c>
      <c r="K30" s="84">
        <f>SUM(K31)</f>
        <v>50688000</v>
      </c>
      <c r="L30" s="274">
        <f t="shared" si="0"/>
        <v>28.105350706958692</v>
      </c>
      <c r="M30" s="130"/>
    </row>
    <row r="31" spans="1:13" ht="49.5" customHeight="1" x14ac:dyDescent="0.25">
      <c r="A31" s="1"/>
      <c r="B31" s="107"/>
      <c r="C31" s="107"/>
      <c r="D31" s="107"/>
      <c r="E31" s="107"/>
      <c r="F31" s="108"/>
      <c r="G31" s="67" t="s">
        <v>4</v>
      </c>
      <c r="H31" s="172" t="s">
        <v>0</v>
      </c>
      <c r="I31" s="44">
        <v>600</v>
      </c>
      <c r="J31" s="84">
        <v>180350000</v>
      </c>
      <c r="K31" s="84">
        <v>50688000</v>
      </c>
      <c r="L31" s="275">
        <f t="shared" si="0"/>
        <v>28.105350706958692</v>
      </c>
      <c r="M31" s="130"/>
    </row>
    <row r="32" spans="1:13" ht="48.75" customHeight="1" x14ac:dyDescent="0.25">
      <c r="A32" s="1"/>
      <c r="B32" s="107"/>
      <c r="C32" s="107"/>
      <c r="D32" s="107"/>
      <c r="E32" s="107"/>
      <c r="F32" s="108"/>
      <c r="G32" s="67" t="s">
        <v>145</v>
      </c>
      <c r="H32" s="173" t="s">
        <v>144</v>
      </c>
      <c r="I32" s="44" t="s">
        <v>0</v>
      </c>
      <c r="J32" s="84">
        <f>SUM(J33)</f>
        <v>8019000</v>
      </c>
      <c r="K32" s="84">
        <f>SUM(K33)</f>
        <v>4457000</v>
      </c>
      <c r="L32" s="274">
        <f t="shared" si="0"/>
        <v>55.580496321237064</v>
      </c>
      <c r="M32" s="130"/>
    </row>
    <row r="33" spans="1:13" ht="48.75" customHeight="1" x14ac:dyDescent="0.25">
      <c r="A33" s="1"/>
      <c r="B33" s="107"/>
      <c r="C33" s="107"/>
      <c r="D33" s="107"/>
      <c r="E33" s="107"/>
      <c r="F33" s="108"/>
      <c r="G33" s="67" t="s">
        <v>4</v>
      </c>
      <c r="H33" s="37"/>
      <c r="I33" s="44">
        <v>600</v>
      </c>
      <c r="J33" s="84">
        <v>8019000</v>
      </c>
      <c r="K33" s="84">
        <v>4457000</v>
      </c>
      <c r="L33" s="274">
        <f t="shared" si="0"/>
        <v>55.580496321237064</v>
      </c>
      <c r="M33" s="130"/>
    </row>
    <row r="34" spans="1:13" ht="51" customHeight="1" x14ac:dyDescent="0.25">
      <c r="A34" s="1"/>
      <c r="B34" s="107"/>
      <c r="C34" s="107"/>
      <c r="D34" s="107"/>
      <c r="E34" s="107"/>
      <c r="F34" s="108"/>
      <c r="G34" s="71" t="s">
        <v>353</v>
      </c>
      <c r="H34" s="144" t="s">
        <v>140</v>
      </c>
      <c r="I34" s="44"/>
      <c r="J34" s="84">
        <f>SUM(J35)</f>
        <v>90331000</v>
      </c>
      <c r="K34" s="84">
        <f>SUM(K35)</f>
        <v>25800000</v>
      </c>
      <c r="L34" s="274">
        <f t="shared" si="0"/>
        <v>28.561623362965094</v>
      </c>
      <c r="M34" s="130"/>
    </row>
    <row r="35" spans="1:13" ht="50.25" customHeight="1" x14ac:dyDescent="0.25">
      <c r="A35" s="1"/>
      <c r="B35" s="107"/>
      <c r="C35" s="107"/>
      <c r="D35" s="107"/>
      <c r="E35" s="107"/>
      <c r="F35" s="108"/>
      <c r="G35" s="67" t="s">
        <v>4</v>
      </c>
      <c r="H35" s="41" t="s">
        <v>0</v>
      </c>
      <c r="I35" s="44">
        <v>600</v>
      </c>
      <c r="J35" s="84">
        <v>90331000</v>
      </c>
      <c r="K35" s="84">
        <v>25800000</v>
      </c>
      <c r="L35" s="274">
        <f t="shared" si="0"/>
        <v>28.561623362965094</v>
      </c>
      <c r="M35" s="130"/>
    </row>
    <row r="36" spans="1:13" ht="50.25" customHeight="1" x14ac:dyDescent="0.25">
      <c r="A36" s="1"/>
      <c r="B36" s="265"/>
      <c r="C36" s="265"/>
      <c r="D36" s="265"/>
      <c r="E36" s="265"/>
      <c r="F36" s="266"/>
      <c r="G36" s="67" t="s">
        <v>498</v>
      </c>
      <c r="H36" s="41" t="s">
        <v>499</v>
      </c>
      <c r="I36" s="44"/>
      <c r="J36" s="84">
        <f>SUM(J37)</f>
        <v>1000000</v>
      </c>
      <c r="K36" s="84">
        <f>SUM(K37)</f>
        <v>0</v>
      </c>
      <c r="L36" s="274">
        <f t="shared" ref="L36" si="1">K36/J36%</f>
        <v>0</v>
      </c>
      <c r="M36" s="130"/>
    </row>
    <row r="37" spans="1:13" ht="50.25" customHeight="1" x14ac:dyDescent="0.25">
      <c r="A37" s="1"/>
      <c r="B37" s="265"/>
      <c r="C37" s="265"/>
      <c r="D37" s="265"/>
      <c r="E37" s="265"/>
      <c r="F37" s="266"/>
      <c r="G37" s="67" t="s">
        <v>4</v>
      </c>
      <c r="H37" s="41" t="s">
        <v>0</v>
      </c>
      <c r="I37" s="44">
        <v>600</v>
      </c>
      <c r="J37" s="84">
        <v>1000000</v>
      </c>
      <c r="K37" s="84">
        <v>0</v>
      </c>
      <c r="L37" s="274">
        <v>0</v>
      </c>
      <c r="M37" s="130"/>
    </row>
    <row r="38" spans="1:13" ht="36" customHeight="1" x14ac:dyDescent="0.25">
      <c r="A38" s="1"/>
      <c r="B38" s="107"/>
      <c r="C38" s="107"/>
      <c r="D38" s="107"/>
      <c r="E38" s="107"/>
      <c r="F38" s="108"/>
      <c r="G38" s="119" t="s">
        <v>154</v>
      </c>
      <c r="H38" s="171" t="s">
        <v>153</v>
      </c>
      <c r="I38" s="44"/>
      <c r="J38" s="87">
        <f>SUM(J39+J41+J43+J46+J49)</f>
        <v>28676718</v>
      </c>
      <c r="K38" s="87">
        <f>SUM(K39+K41+K43+K46+K49)</f>
        <v>6676761</v>
      </c>
      <c r="L38" s="273">
        <f t="shared" si="0"/>
        <v>23.282863122620938</v>
      </c>
      <c r="M38" s="129"/>
    </row>
    <row r="39" spans="1:13" ht="79.5" customHeight="1" x14ac:dyDescent="0.25">
      <c r="A39" s="1"/>
      <c r="B39" s="107"/>
      <c r="C39" s="107"/>
      <c r="D39" s="107"/>
      <c r="E39" s="107"/>
      <c r="F39" s="108"/>
      <c r="G39" s="65" t="s">
        <v>91</v>
      </c>
      <c r="H39" s="173" t="s">
        <v>157</v>
      </c>
      <c r="I39" s="44"/>
      <c r="J39" s="86">
        <f>SUM(J40)</f>
        <v>184381</v>
      </c>
      <c r="K39" s="86">
        <f>SUM(K40)</f>
        <v>62051</v>
      </c>
      <c r="L39" s="274">
        <f t="shared" si="0"/>
        <v>33.653684490267437</v>
      </c>
      <c r="M39" s="130"/>
    </row>
    <row r="40" spans="1:13" ht="31.5" x14ac:dyDescent="0.25">
      <c r="A40" s="1"/>
      <c r="B40" s="107"/>
      <c r="C40" s="107"/>
      <c r="D40" s="107"/>
      <c r="E40" s="107"/>
      <c r="F40" s="108"/>
      <c r="G40" s="69" t="s">
        <v>5</v>
      </c>
      <c r="H40" s="98"/>
      <c r="I40" s="44">
        <v>300</v>
      </c>
      <c r="J40" s="84">
        <v>184381</v>
      </c>
      <c r="K40" s="84">
        <v>62051</v>
      </c>
      <c r="L40" s="274">
        <f t="shared" si="0"/>
        <v>33.653684490267437</v>
      </c>
      <c r="M40" s="130"/>
    </row>
    <row r="41" spans="1:13" ht="48.75" customHeight="1" x14ac:dyDescent="0.25">
      <c r="A41" s="1"/>
      <c r="B41" s="107"/>
      <c r="C41" s="107"/>
      <c r="D41" s="107"/>
      <c r="E41" s="107"/>
      <c r="F41" s="108"/>
      <c r="G41" s="71" t="s">
        <v>156</v>
      </c>
      <c r="H41" s="144" t="s">
        <v>155</v>
      </c>
      <c r="I41" s="44"/>
      <c r="J41" s="84">
        <f>SUM(J42)</f>
        <v>5778220</v>
      </c>
      <c r="K41" s="84">
        <f>SUM(K42)</f>
        <v>1613200</v>
      </c>
      <c r="L41" s="274">
        <f t="shared" si="0"/>
        <v>27.918632381598488</v>
      </c>
      <c r="M41" s="130"/>
    </row>
    <row r="42" spans="1:13" ht="31.5" x14ac:dyDescent="0.25">
      <c r="A42" s="1"/>
      <c r="B42" s="107"/>
      <c r="C42" s="107"/>
      <c r="D42" s="107"/>
      <c r="E42" s="107"/>
      <c r="F42" s="108"/>
      <c r="G42" s="69" t="s">
        <v>5</v>
      </c>
      <c r="H42" s="174"/>
      <c r="I42" s="44">
        <v>300</v>
      </c>
      <c r="J42" s="84">
        <v>5778220</v>
      </c>
      <c r="K42" s="84">
        <v>1613200</v>
      </c>
      <c r="L42" s="274">
        <f t="shared" si="0"/>
        <v>27.918632381598488</v>
      </c>
      <c r="M42" s="130"/>
    </row>
    <row r="43" spans="1:13" ht="63" customHeight="1" x14ac:dyDescent="0.25">
      <c r="A43" s="1"/>
      <c r="B43" s="107"/>
      <c r="C43" s="107"/>
      <c r="D43" s="107"/>
      <c r="E43" s="107"/>
      <c r="F43" s="108"/>
      <c r="G43" s="71" t="s">
        <v>159</v>
      </c>
      <c r="H43" s="173" t="s">
        <v>158</v>
      </c>
      <c r="I43" s="44"/>
      <c r="J43" s="84">
        <f>SUM(J44:J45)</f>
        <v>17931382</v>
      </c>
      <c r="K43" s="84">
        <f>SUM(K44:K45)</f>
        <v>4271582</v>
      </c>
      <c r="L43" s="274">
        <f t="shared" si="0"/>
        <v>23.821822545523819</v>
      </c>
      <c r="M43" s="130"/>
    </row>
    <row r="44" spans="1:13" ht="32.25" customHeight="1" x14ac:dyDescent="0.25">
      <c r="A44" s="1"/>
      <c r="B44" s="232"/>
      <c r="C44" s="232"/>
      <c r="D44" s="232"/>
      <c r="E44" s="232"/>
      <c r="F44" s="233"/>
      <c r="G44" s="67" t="s">
        <v>2</v>
      </c>
      <c r="H44" s="37" t="s">
        <v>0</v>
      </c>
      <c r="I44" s="44">
        <v>200</v>
      </c>
      <c r="J44" s="84">
        <v>8540867</v>
      </c>
      <c r="K44" s="84">
        <v>2032754</v>
      </c>
      <c r="L44" s="274">
        <f t="shared" si="0"/>
        <v>23.800323784458886</v>
      </c>
      <c r="M44" s="130"/>
    </row>
    <row r="45" spans="1:13" ht="31.5" x14ac:dyDescent="0.25">
      <c r="A45" s="1"/>
      <c r="B45" s="107"/>
      <c r="C45" s="107"/>
      <c r="D45" s="107"/>
      <c r="E45" s="107"/>
      <c r="F45" s="108"/>
      <c r="G45" s="67" t="s">
        <v>161</v>
      </c>
      <c r="H45" s="172"/>
      <c r="I45" s="44">
        <v>300</v>
      </c>
      <c r="J45" s="84">
        <v>9390515</v>
      </c>
      <c r="K45" s="84">
        <v>2238828</v>
      </c>
      <c r="L45" s="274">
        <f t="shared" si="0"/>
        <v>23.841376111959782</v>
      </c>
      <c r="M45" s="130"/>
    </row>
    <row r="46" spans="1:13" ht="34.5" customHeight="1" x14ac:dyDescent="0.25">
      <c r="A46" s="1"/>
      <c r="B46" s="107"/>
      <c r="C46" s="107"/>
      <c r="D46" s="107"/>
      <c r="E46" s="107"/>
      <c r="F46" s="108"/>
      <c r="G46" s="67" t="s">
        <v>161</v>
      </c>
      <c r="H46" s="173" t="s">
        <v>160</v>
      </c>
      <c r="I46" s="44"/>
      <c r="J46" s="84">
        <f>SUM(J47:J48)</f>
        <v>1829674</v>
      </c>
      <c r="K46" s="84">
        <f>SUM(K47:K48)</f>
        <v>334572</v>
      </c>
      <c r="L46" s="274">
        <f t="shared" si="0"/>
        <v>18.285880435531137</v>
      </c>
      <c r="M46" s="130"/>
    </row>
    <row r="47" spans="1:13" ht="34.5" customHeight="1" x14ac:dyDescent="0.25">
      <c r="A47" s="1"/>
      <c r="B47" s="232"/>
      <c r="C47" s="232"/>
      <c r="D47" s="232"/>
      <c r="E47" s="232"/>
      <c r="F47" s="233"/>
      <c r="G47" s="67" t="s">
        <v>2</v>
      </c>
      <c r="H47" s="37" t="s">
        <v>0</v>
      </c>
      <c r="I47" s="44">
        <v>200</v>
      </c>
      <c r="J47" s="84">
        <v>544455</v>
      </c>
      <c r="K47" s="84">
        <v>98737</v>
      </c>
      <c r="L47" s="274">
        <f t="shared" si="0"/>
        <v>18.135015749694649</v>
      </c>
      <c r="M47" s="130"/>
    </row>
    <row r="48" spans="1:13" ht="31.5" x14ac:dyDescent="0.25">
      <c r="A48" s="1"/>
      <c r="B48" s="107"/>
      <c r="C48" s="107"/>
      <c r="D48" s="107"/>
      <c r="E48" s="107"/>
      <c r="F48" s="108"/>
      <c r="G48" s="68" t="s">
        <v>5</v>
      </c>
      <c r="H48" s="41"/>
      <c r="I48" s="44">
        <v>300</v>
      </c>
      <c r="J48" s="84">
        <v>1285219</v>
      </c>
      <c r="K48" s="84">
        <v>235835</v>
      </c>
      <c r="L48" s="274">
        <f t="shared" si="0"/>
        <v>18.349790969476796</v>
      </c>
      <c r="M48" s="130"/>
    </row>
    <row r="49" spans="1:13" ht="34.5" customHeight="1" x14ac:dyDescent="0.25">
      <c r="A49" s="1"/>
      <c r="B49" s="107"/>
      <c r="C49" s="107"/>
      <c r="D49" s="107"/>
      <c r="E49" s="107"/>
      <c r="F49" s="108"/>
      <c r="G49" s="71" t="s">
        <v>174</v>
      </c>
      <c r="H49" s="173" t="s">
        <v>173</v>
      </c>
      <c r="I49" s="44" t="s">
        <v>0</v>
      </c>
      <c r="J49" s="84">
        <f>SUM(J50:J51)</f>
        <v>2953061</v>
      </c>
      <c r="K49" s="84">
        <f>SUM(K50:K51)</f>
        <v>395356</v>
      </c>
      <c r="L49" s="274">
        <f t="shared" si="0"/>
        <v>13.388006546427588</v>
      </c>
      <c r="M49" s="130"/>
    </row>
    <row r="50" spans="1:13" ht="83.25" customHeight="1" x14ac:dyDescent="0.25">
      <c r="A50" s="1"/>
      <c r="B50" s="107"/>
      <c r="C50" s="107"/>
      <c r="D50" s="107"/>
      <c r="E50" s="107"/>
      <c r="F50" s="108"/>
      <c r="G50" s="67" t="s">
        <v>3</v>
      </c>
      <c r="H50" s="37" t="s">
        <v>0</v>
      </c>
      <c r="I50" s="44">
        <v>100</v>
      </c>
      <c r="J50" s="84">
        <v>2740441</v>
      </c>
      <c r="K50" s="84">
        <v>374481</v>
      </c>
      <c r="L50" s="275">
        <f t="shared" si="0"/>
        <v>13.664990415776147</v>
      </c>
      <c r="M50" s="130"/>
    </row>
    <row r="51" spans="1:13" ht="33" customHeight="1" x14ac:dyDescent="0.25">
      <c r="A51" s="1"/>
      <c r="B51" s="107"/>
      <c r="C51" s="107"/>
      <c r="D51" s="107"/>
      <c r="E51" s="107"/>
      <c r="F51" s="108"/>
      <c r="G51" s="67" t="s">
        <v>2</v>
      </c>
      <c r="H51" s="37"/>
      <c r="I51" s="44">
        <v>200</v>
      </c>
      <c r="J51" s="84">
        <v>212620</v>
      </c>
      <c r="K51" s="84">
        <v>20875</v>
      </c>
      <c r="L51" s="274">
        <f t="shared" si="0"/>
        <v>9.8179851378045342</v>
      </c>
      <c r="M51" s="130"/>
    </row>
    <row r="52" spans="1:13" ht="32.25" customHeight="1" x14ac:dyDescent="0.25">
      <c r="A52" s="1"/>
      <c r="B52" s="107"/>
      <c r="C52" s="107"/>
      <c r="D52" s="107"/>
      <c r="E52" s="107"/>
      <c r="F52" s="108"/>
      <c r="G52" s="67" t="s">
        <v>163</v>
      </c>
      <c r="H52" s="171" t="s">
        <v>162</v>
      </c>
      <c r="I52" s="44"/>
      <c r="J52" s="87">
        <f>SUM(J53+J55+J57+J59+J61)</f>
        <v>4352020</v>
      </c>
      <c r="K52" s="87">
        <f>SUM(K53+K55+K57+K59+K61)</f>
        <v>0</v>
      </c>
      <c r="L52" s="273">
        <f t="shared" si="0"/>
        <v>0</v>
      </c>
      <c r="M52" s="129"/>
    </row>
    <row r="53" spans="1:13" ht="48.75" customHeight="1" x14ac:dyDescent="0.25">
      <c r="A53" s="1"/>
      <c r="B53" s="107"/>
      <c r="C53" s="107"/>
      <c r="D53" s="107"/>
      <c r="E53" s="107"/>
      <c r="F53" s="108"/>
      <c r="G53" s="65" t="s">
        <v>88</v>
      </c>
      <c r="H53" s="173" t="s">
        <v>164</v>
      </c>
      <c r="I53" s="44"/>
      <c r="J53" s="84">
        <f>SUM(J54:J54)</f>
        <v>550000</v>
      </c>
      <c r="K53" s="84">
        <f>SUM(K54:K54)</f>
        <v>0</v>
      </c>
      <c r="L53" s="274">
        <f t="shared" si="0"/>
        <v>0</v>
      </c>
      <c r="M53" s="130"/>
    </row>
    <row r="54" spans="1:13" ht="49.5" customHeight="1" x14ac:dyDescent="0.25">
      <c r="A54" s="1"/>
      <c r="B54" s="107"/>
      <c r="C54" s="107"/>
      <c r="D54" s="107"/>
      <c r="E54" s="107"/>
      <c r="F54" s="108"/>
      <c r="G54" s="67" t="s">
        <v>4</v>
      </c>
      <c r="H54" s="191"/>
      <c r="I54" s="44">
        <v>600</v>
      </c>
      <c r="J54" s="84">
        <v>550000</v>
      </c>
      <c r="K54" s="84">
        <v>0</v>
      </c>
      <c r="L54" s="274">
        <f t="shared" si="0"/>
        <v>0</v>
      </c>
      <c r="M54" s="130"/>
    </row>
    <row r="55" spans="1:13" ht="65.25" customHeight="1" x14ac:dyDescent="0.25">
      <c r="A55" s="1"/>
      <c r="B55" s="107"/>
      <c r="C55" s="107"/>
      <c r="D55" s="107"/>
      <c r="E55" s="107"/>
      <c r="F55" s="108"/>
      <c r="G55" s="67" t="s">
        <v>166</v>
      </c>
      <c r="H55" s="144" t="s">
        <v>165</v>
      </c>
      <c r="I55" s="44"/>
      <c r="J55" s="84">
        <f>SUM(J56)</f>
        <v>466620</v>
      </c>
      <c r="K55" s="84">
        <f>SUM(K56)</f>
        <v>0</v>
      </c>
      <c r="L55" s="274">
        <f t="shared" si="0"/>
        <v>0</v>
      </c>
      <c r="M55" s="130"/>
    </row>
    <row r="56" spans="1:13" ht="50.25" customHeight="1" x14ac:dyDescent="0.25">
      <c r="A56" s="1"/>
      <c r="B56" s="107"/>
      <c r="C56" s="107"/>
      <c r="D56" s="107"/>
      <c r="E56" s="107"/>
      <c r="F56" s="108"/>
      <c r="G56" s="67" t="s">
        <v>4</v>
      </c>
      <c r="H56" s="172" t="s">
        <v>0</v>
      </c>
      <c r="I56" s="44">
        <v>600</v>
      </c>
      <c r="J56" s="84">
        <v>466620</v>
      </c>
      <c r="K56" s="84">
        <v>0</v>
      </c>
      <c r="L56" s="274">
        <f t="shared" si="0"/>
        <v>0</v>
      </c>
      <c r="M56" s="130"/>
    </row>
    <row r="57" spans="1:13" ht="111" customHeight="1" x14ac:dyDescent="0.25">
      <c r="A57" s="1"/>
      <c r="B57" s="107"/>
      <c r="C57" s="107"/>
      <c r="D57" s="107"/>
      <c r="E57" s="107"/>
      <c r="F57" s="108"/>
      <c r="G57" s="153" t="s">
        <v>167</v>
      </c>
      <c r="H57" s="151" t="s">
        <v>168</v>
      </c>
      <c r="I57" s="44"/>
      <c r="J57" s="84">
        <f>SUM(J58:J58)</f>
        <v>2619000</v>
      </c>
      <c r="K57" s="84">
        <f>SUM(K58:K58)</f>
        <v>0</v>
      </c>
      <c r="L57" s="274">
        <f t="shared" si="0"/>
        <v>0</v>
      </c>
      <c r="M57" s="130"/>
    </row>
    <row r="58" spans="1:13" ht="31.5" x14ac:dyDescent="0.25">
      <c r="A58" s="1"/>
      <c r="B58" s="107"/>
      <c r="C58" s="107"/>
      <c r="D58" s="107"/>
      <c r="E58" s="107"/>
      <c r="F58" s="108"/>
      <c r="G58" s="67" t="s">
        <v>5</v>
      </c>
      <c r="H58" s="172" t="s">
        <v>0</v>
      </c>
      <c r="I58" s="44">
        <v>300</v>
      </c>
      <c r="J58" s="84">
        <v>2619000</v>
      </c>
      <c r="K58" s="84">
        <v>0</v>
      </c>
      <c r="L58" s="274">
        <f t="shared" si="0"/>
        <v>0</v>
      </c>
      <c r="M58" s="130"/>
    </row>
    <row r="59" spans="1:13" ht="50.25" customHeight="1" x14ac:dyDescent="0.25">
      <c r="A59" s="1"/>
      <c r="B59" s="107"/>
      <c r="C59" s="107"/>
      <c r="D59" s="107"/>
      <c r="E59" s="107"/>
      <c r="F59" s="108"/>
      <c r="G59" s="71" t="s">
        <v>169</v>
      </c>
      <c r="H59" s="38" t="s">
        <v>170</v>
      </c>
      <c r="I59" s="44"/>
      <c r="J59" s="86">
        <f>SUM(J60)</f>
        <v>467200</v>
      </c>
      <c r="K59" s="86">
        <f>SUM(K60)</f>
        <v>0</v>
      </c>
      <c r="L59" s="274">
        <f t="shared" si="0"/>
        <v>0</v>
      </c>
      <c r="M59" s="130"/>
    </row>
    <row r="60" spans="1:13" ht="31.5" x14ac:dyDescent="0.25">
      <c r="A60" s="1"/>
      <c r="B60" s="107"/>
      <c r="C60" s="107"/>
      <c r="D60" s="107"/>
      <c r="E60" s="107"/>
      <c r="F60" s="108"/>
      <c r="G60" s="66" t="s">
        <v>5</v>
      </c>
      <c r="H60" s="41" t="s">
        <v>0</v>
      </c>
      <c r="I60" s="44">
        <v>300</v>
      </c>
      <c r="J60" s="86">
        <v>467200</v>
      </c>
      <c r="K60" s="86">
        <v>0</v>
      </c>
      <c r="L60" s="274">
        <f t="shared" si="0"/>
        <v>0</v>
      </c>
      <c r="M60" s="130"/>
    </row>
    <row r="61" spans="1:13" ht="47.25" x14ac:dyDescent="0.25">
      <c r="A61" s="1"/>
      <c r="B61" s="217"/>
      <c r="C61" s="217"/>
      <c r="D61" s="217"/>
      <c r="E61" s="217"/>
      <c r="F61" s="218"/>
      <c r="G61" s="219" t="s">
        <v>428</v>
      </c>
      <c r="H61" s="270" t="s">
        <v>429</v>
      </c>
      <c r="I61" s="220" t="s">
        <v>0</v>
      </c>
      <c r="J61" s="86">
        <f>SUM(J62)</f>
        <v>249200</v>
      </c>
      <c r="K61" s="86">
        <f>SUM(K62)</f>
        <v>0</v>
      </c>
      <c r="L61" s="274">
        <f t="shared" si="0"/>
        <v>0</v>
      </c>
      <c r="M61" s="130"/>
    </row>
    <row r="62" spans="1:13" ht="31.5" x14ac:dyDescent="0.25">
      <c r="A62" s="1"/>
      <c r="B62" s="217"/>
      <c r="C62" s="217"/>
      <c r="D62" s="217"/>
      <c r="E62" s="217"/>
      <c r="F62" s="218"/>
      <c r="G62" s="66" t="s">
        <v>5</v>
      </c>
      <c r="H62" s="41" t="s">
        <v>0</v>
      </c>
      <c r="I62" s="44">
        <v>300</v>
      </c>
      <c r="J62" s="86">
        <v>249200</v>
      </c>
      <c r="K62" s="86">
        <v>0</v>
      </c>
      <c r="L62" s="274">
        <f t="shared" si="0"/>
        <v>0</v>
      </c>
      <c r="M62" s="130"/>
    </row>
    <row r="63" spans="1:13" ht="36" customHeight="1" x14ac:dyDescent="0.25">
      <c r="A63" s="1"/>
      <c r="B63" s="107"/>
      <c r="C63" s="107"/>
      <c r="D63" s="107"/>
      <c r="E63" s="107"/>
      <c r="F63" s="108"/>
      <c r="G63" s="67" t="s">
        <v>172</v>
      </c>
      <c r="H63" s="171" t="s">
        <v>171</v>
      </c>
      <c r="I63" s="44"/>
      <c r="J63" s="83">
        <f>SUM(J64)</f>
        <v>7199369</v>
      </c>
      <c r="K63" s="83">
        <f>SUM(K64)</f>
        <v>0</v>
      </c>
      <c r="L63" s="273">
        <f t="shared" si="0"/>
        <v>0</v>
      </c>
      <c r="M63" s="129"/>
    </row>
    <row r="64" spans="1:13" ht="19.5" customHeight="1" x14ac:dyDescent="0.25">
      <c r="A64" s="1"/>
      <c r="B64" s="289">
        <v>600</v>
      </c>
      <c r="C64" s="289"/>
      <c r="D64" s="289"/>
      <c r="E64" s="289"/>
      <c r="F64" s="290"/>
      <c r="G64" s="65" t="s">
        <v>89</v>
      </c>
      <c r="H64" s="173" t="s">
        <v>175</v>
      </c>
      <c r="I64" s="44"/>
      <c r="J64" s="84">
        <f>SUM(J65:J65)</f>
        <v>7199369</v>
      </c>
      <c r="K64" s="84">
        <f>SUM(K65:K65)</f>
        <v>0</v>
      </c>
      <c r="L64" s="274">
        <f t="shared" si="0"/>
        <v>0</v>
      </c>
      <c r="M64" s="130"/>
    </row>
    <row r="65" spans="1:13" ht="36.75" customHeight="1" x14ac:dyDescent="0.25">
      <c r="A65" s="1"/>
      <c r="B65" s="101"/>
      <c r="C65" s="101"/>
      <c r="D65" s="101"/>
      <c r="E65" s="101"/>
      <c r="F65" s="102"/>
      <c r="G65" s="66" t="s">
        <v>2</v>
      </c>
      <c r="H65" s="51"/>
      <c r="I65" s="44">
        <v>200</v>
      </c>
      <c r="J65" s="84">
        <v>7199369</v>
      </c>
      <c r="K65" s="84">
        <v>0</v>
      </c>
      <c r="L65" s="274">
        <f t="shared" si="0"/>
        <v>0</v>
      </c>
      <c r="M65" s="130"/>
    </row>
    <row r="66" spans="1:13" ht="33.75" customHeight="1" x14ac:dyDescent="0.25">
      <c r="A66" s="1"/>
      <c r="B66" s="295" t="s">
        <v>69</v>
      </c>
      <c r="C66" s="295"/>
      <c r="D66" s="295"/>
      <c r="E66" s="295"/>
      <c r="F66" s="296"/>
      <c r="G66" s="72" t="s">
        <v>401</v>
      </c>
      <c r="H66" s="171" t="s">
        <v>176</v>
      </c>
      <c r="I66" s="81" t="s">
        <v>0</v>
      </c>
      <c r="J66" s="87">
        <f>SUM(J67+J74)</f>
        <v>4230056</v>
      </c>
      <c r="K66" s="87">
        <f>SUM(K67+K74)</f>
        <v>942123</v>
      </c>
      <c r="L66" s="277">
        <f t="shared" si="0"/>
        <v>22.272116492074812</v>
      </c>
      <c r="M66" s="129" t="s">
        <v>374</v>
      </c>
    </row>
    <row r="67" spans="1:13" ht="49.5" customHeight="1" x14ac:dyDescent="0.25">
      <c r="A67" s="1"/>
      <c r="B67" s="113"/>
      <c r="C67" s="113"/>
      <c r="D67" s="113"/>
      <c r="E67" s="113"/>
      <c r="F67" s="114"/>
      <c r="G67" s="72" t="s">
        <v>178</v>
      </c>
      <c r="H67" s="145" t="s">
        <v>177</v>
      </c>
      <c r="I67" s="81"/>
      <c r="J67" s="87">
        <f>SUM(J70+J68+J72)</f>
        <v>4145756</v>
      </c>
      <c r="K67" s="87">
        <f>SUM(K70+K68+K72)</f>
        <v>940364</v>
      </c>
      <c r="L67" s="273">
        <f t="shared" si="0"/>
        <v>22.682569837684611</v>
      </c>
      <c r="M67" s="130"/>
    </row>
    <row r="68" spans="1:13" ht="33" customHeight="1" x14ac:dyDescent="0.25">
      <c r="A68" s="1"/>
      <c r="B68" s="200"/>
      <c r="C68" s="200"/>
      <c r="D68" s="200"/>
      <c r="E68" s="200"/>
      <c r="F68" s="201"/>
      <c r="G68" s="67" t="s">
        <v>126</v>
      </c>
      <c r="H68" s="37" t="s">
        <v>506</v>
      </c>
      <c r="I68" s="44"/>
      <c r="J68" s="84">
        <f>SUM(J69:J69)</f>
        <v>2161580</v>
      </c>
      <c r="K68" s="84">
        <f>SUM(K69:K69)</f>
        <v>445745</v>
      </c>
      <c r="L68" s="274">
        <f t="shared" si="0"/>
        <v>20.621258523857549</v>
      </c>
      <c r="M68" s="130"/>
    </row>
    <row r="69" spans="1:13" ht="50.25" customHeight="1" x14ac:dyDescent="0.25">
      <c r="A69" s="1"/>
      <c r="B69" s="200"/>
      <c r="C69" s="200"/>
      <c r="D69" s="200"/>
      <c r="E69" s="200"/>
      <c r="F69" s="201"/>
      <c r="G69" s="67" t="s">
        <v>4</v>
      </c>
      <c r="H69" s="37"/>
      <c r="I69" s="44">
        <v>600</v>
      </c>
      <c r="J69" s="84">
        <v>2161580</v>
      </c>
      <c r="K69" s="84">
        <v>445745</v>
      </c>
      <c r="L69" s="274">
        <f t="shared" si="0"/>
        <v>20.621258523857549</v>
      </c>
      <c r="M69" s="130"/>
    </row>
    <row r="70" spans="1:13" ht="48.75" customHeight="1" x14ac:dyDescent="0.25">
      <c r="A70" s="1"/>
      <c r="B70" s="297" t="s">
        <v>68</v>
      </c>
      <c r="C70" s="297"/>
      <c r="D70" s="297"/>
      <c r="E70" s="297"/>
      <c r="F70" s="298"/>
      <c r="G70" s="65" t="s">
        <v>92</v>
      </c>
      <c r="H70" s="144" t="s">
        <v>179</v>
      </c>
      <c r="I70" s="44" t="s">
        <v>0</v>
      </c>
      <c r="J70" s="84">
        <f>SUM(J71:J71)</f>
        <v>5700</v>
      </c>
      <c r="K70" s="84">
        <f>SUM(K71:K71)</f>
        <v>0</v>
      </c>
      <c r="L70" s="274">
        <f t="shared" si="0"/>
        <v>0</v>
      </c>
      <c r="M70" s="130"/>
    </row>
    <row r="71" spans="1:13" ht="33" customHeight="1" x14ac:dyDescent="0.25">
      <c r="A71" s="1"/>
      <c r="B71" s="289">
        <v>500</v>
      </c>
      <c r="C71" s="289"/>
      <c r="D71" s="289"/>
      <c r="E71" s="289"/>
      <c r="F71" s="290"/>
      <c r="G71" s="67" t="s">
        <v>2</v>
      </c>
      <c r="H71" s="37" t="s">
        <v>0</v>
      </c>
      <c r="I71" s="44">
        <v>200</v>
      </c>
      <c r="J71" s="84">
        <v>5700</v>
      </c>
      <c r="K71" s="84">
        <v>0</v>
      </c>
      <c r="L71" s="274">
        <f t="shared" si="0"/>
        <v>0</v>
      </c>
      <c r="M71" s="130"/>
    </row>
    <row r="72" spans="1:13" ht="49.5" customHeight="1" x14ac:dyDescent="0.25">
      <c r="A72" s="1"/>
      <c r="B72" s="196"/>
      <c r="C72" s="196"/>
      <c r="D72" s="196"/>
      <c r="E72" s="196"/>
      <c r="F72" s="197"/>
      <c r="G72" s="66" t="s">
        <v>373</v>
      </c>
      <c r="H72" s="51" t="s">
        <v>372</v>
      </c>
      <c r="I72" s="44"/>
      <c r="J72" s="84">
        <f>SUM(J73:J73)</f>
        <v>1978476</v>
      </c>
      <c r="K72" s="84">
        <f>SUM(K73:K73)</f>
        <v>494619</v>
      </c>
      <c r="L72" s="274">
        <f t="shared" si="0"/>
        <v>25.000000000000004</v>
      </c>
      <c r="M72" s="130"/>
    </row>
    <row r="73" spans="1:13" ht="46.5" customHeight="1" x14ac:dyDescent="0.25">
      <c r="A73" s="1"/>
      <c r="B73" s="196"/>
      <c r="C73" s="196"/>
      <c r="D73" s="196"/>
      <c r="E73" s="196"/>
      <c r="F73" s="197"/>
      <c r="G73" s="67" t="s">
        <v>4</v>
      </c>
      <c r="H73" s="37"/>
      <c r="I73" s="44">
        <v>600</v>
      </c>
      <c r="J73" s="84">
        <v>1978476</v>
      </c>
      <c r="K73" s="84">
        <v>494619</v>
      </c>
      <c r="L73" s="274">
        <f t="shared" si="0"/>
        <v>25.000000000000004</v>
      </c>
      <c r="M73" s="130"/>
    </row>
    <row r="74" spans="1:13" ht="32.25" customHeight="1" x14ac:dyDescent="0.25">
      <c r="A74" s="1"/>
      <c r="B74" s="257"/>
      <c r="C74" s="257"/>
      <c r="D74" s="257"/>
      <c r="E74" s="257"/>
      <c r="F74" s="258"/>
      <c r="G74" s="119" t="s">
        <v>479</v>
      </c>
      <c r="H74" s="262" t="s">
        <v>480</v>
      </c>
      <c r="I74" s="44"/>
      <c r="J74" s="84">
        <f>SUM(J75)</f>
        <v>84300</v>
      </c>
      <c r="K74" s="84">
        <f>SUM(K75)</f>
        <v>1759</v>
      </c>
      <c r="L74" s="273">
        <f t="shared" si="0"/>
        <v>2.0865954922894425</v>
      </c>
      <c r="M74" s="130"/>
    </row>
    <row r="75" spans="1:13" ht="47.25" customHeight="1" x14ac:dyDescent="0.25">
      <c r="A75" s="1"/>
      <c r="B75" s="257"/>
      <c r="C75" s="257"/>
      <c r="D75" s="257"/>
      <c r="E75" s="257"/>
      <c r="F75" s="258"/>
      <c r="G75" s="141" t="s">
        <v>92</v>
      </c>
      <c r="H75" s="144" t="s">
        <v>481</v>
      </c>
      <c r="I75" s="44" t="s">
        <v>0</v>
      </c>
      <c r="J75" s="84">
        <f>SUM(J76:J78)</f>
        <v>84300</v>
      </c>
      <c r="K75" s="84">
        <f>SUM(K76:K78)</f>
        <v>1759</v>
      </c>
      <c r="L75" s="274">
        <f t="shared" si="0"/>
        <v>2.0865954922894425</v>
      </c>
      <c r="M75" s="130"/>
    </row>
    <row r="76" spans="1:13" ht="97.5" customHeight="1" x14ac:dyDescent="0.25">
      <c r="A76" s="1"/>
      <c r="B76" s="281"/>
      <c r="C76" s="281"/>
      <c r="D76" s="281"/>
      <c r="E76" s="281"/>
      <c r="F76" s="282"/>
      <c r="G76" s="67" t="s">
        <v>3</v>
      </c>
      <c r="H76" s="37" t="s">
        <v>0</v>
      </c>
      <c r="I76" s="44">
        <v>100</v>
      </c>
      <c r="J76" s="84">
        <v>1759</v>
      </c>
      <c r="K76" s="84">
        <v>1759</v>
      </c>
      <c r="L76" s="274">
        <f t="shared" si="0"/>
        <v>100</v>
      </c>
      <c r="M76" s="130"/>
    </row>
    <row r="77" spans="1:13" ht="33.75" customHeight="1" x14ac:dyDescent="0.25">
      <c r="A77" s="1"/>
      <c r="B77" s="257"/>
      <c r="C77" s="257"/>
      <c r="D77" s="257"/>
      <c r="E77" s="257"/>
      <c r="F77" s="258"/>
      <c r="G77" s="66" t="s">
        <v>2</v>
      </c>
      <c r="H77" s="51" t="s">
        <v>0</v>
      </c>
      <c r="I77" s="44">
        <v>200</v>
      </c>
      <c r="J77" s="84">
        <v>27541</v>
      </c>
      <c r="K77" s="84">
        <v>0</v>
      </c>
      <c r="L77" s="274">
        <f t="shared" si="0"/>
        <v>0</v>
      </c>
      <c r="M77" s="130"/>
    </row>
    <row r="78" spans="1:13" ht="48.75" customHeight="1" x14ac:dyDescent="0.25">
      <c r="A78" s="1"/>
      <c r="B78" s="257"/>
      <c r="C78" s="257"/>
      <c r="D78" s="257"/>
      <c r="E78" s="257"/>
      <c r="F78" s="258"/>
      <c r="G78" s="67" t="s">
        <v>4</v>
      </c>
      <c r="H78" s="37"/>
      <c r="I78" s="44">
        <v>600</v>
      </c>
      <c r="J78" s="84">
        <v>55000</v>
      </c>
      <c r="K78" s="84">
        <v>0</v>
      </c>
      <c r="L78" s="274">
        <f t="shared" si="0"/>
        <v>0</v>
      </c>
      <c r="M78" s="130"/>
    </row>
    <row r="79" spans="1:13" ht="78.75" customHeight="1" x14ac:dyDescent="0.25">
      <c r="A79" s="1"/>
      <c r="B79" s="295" t="s">
        <v>67</v>
      </c>
      <c r="C79" s="295"/>
      <c r="D79" s="295"/>
      <c r="E79" s="295"/>
      <c r="F79" s="296"/>
      <c r="G79" s="70" t="s">
        <v>402</v>
      </c>
      <c r="H79" s="185" t="s">
        <v>180</v>
      </c>
      <c r="I79" s="81" t="s">
        <v>0</v>
      </c>
      <c r="J79" s="83">
        <f>SUM(J80+J83)</f>
        <v>50000</v>
      </c>
      <c r="K79" s="83">
        <f>SUM(K80+K83)</f>
        <v>6490</v>
      </c>
      <c r="L79" s="273">
        <f t="shared" si="0"/>
        <v>12.98</v>
      </c>
      <c r="M79" s="129"/>
    </row>
    <row r="80" spans="1:13" ht="112.5" customHeight="1" x14ac:dyDescent="0.25">
      <c r="A80" s="1"/>
      <c r="B80" s="113"/>
      <c r="C80" s="113"/>
      <c r="D80" s="113"/>
      <c r="E80" s="113"/>
      <c r="F80" s="114"/>
      <c r="G80" s="70" t="s">
        <v>182</v>
      </c>
      <c r="H80" s="145" t="s">
        <v>181</v>
      </c>
      <c r="I80" s="81"/>
      <c r="J80" s="83">
        <f>SUM(J81)</f>
        <v>20000</v>
      </c>
      <c r="K80" s="83">
        <f>SUM(K81)</f>
        <v>5190</v>
      </c>
      <c r="L80" s="273">
        <f t="shared" si="0"/>
        <v>25.95</v>
      </c>
      <c r="M80" s="129"/>
    </row>
    <row r="81" spans="1:13" ht="31.5" customHeight="1" x14ac:dyDescent="0.25">
      <c r="A81" s="1"/>
      <c r="B81" s="11"/>
      <c r="C81" s="11"/>
      <c r="D81" s="11"/>
      <c r="E81" s="11"/>
      <c r="F81" s="12"/>
      <c r="G81" s="65" t="s">
        <v>93</v>
      </c>
      <c r="H81" s="151" t="s">
        <v>183</v>
      </c>
      <c r="I81" s="81"/>
      <c r="J81" s="84">
        <f>SUM(J82:J82)</f>
        <v>20000</v>
      </c>
      <c r="K81" s="84">
        <f>SUM(K82:K82)</f>
        <v>5190</v>
      </c>
      <c r="L81" s="274">
        <f t="shared" ref="L81:L153" si="2">K81/J81%</f>
        <v>25.95</v>
      </c>
      <c r="M81" s="130"/>
    </row>
    <row r="82" spans="1:13" ht="33.75" customHeight="1" x14ac:dyDescent="0.25">
      <c r="A82" s="1"/>
      <c r="B82" s="11"/>
      <c r="C82" s="11"/>
      <c r="D82" s="11"/>
      <c r="E82" s="11"/>
      <c r="F82" s="12"/>
      <c r="G82" s="67" t="s">
        <v>2</v>
      </c>
      <c r="H82" s="36"/>
      <c r="I82" s="44">
        <v>200</v>
      </c>
      <c r="J82" s="87">
        <v>20000</v>
      </c>
      <c r="K82" s="87">
        <v>5190</v>
      </c>
      <c r="L82" s="274">
        <f t="shared" si="2"/>
        <v>25.95</v>
      </c>
      <c r="M82" s="129"/>
    </row>
    <row r="83" spans="1:13" ht="34.5" customHeight="1" x14ac:dyDescent="0.25">
      <c r="A83" s="1"/>
      <c r="B83" s="111"/>
      <c r="C83" s="111"/>
      <c r="D83" s="111"/>
      <c r="E83" s="111"/>
      <c r="F83" s="112"/>
      <c r="G83" s="72" t="s">
        <v>185</v>
      </c>
      <c r="H83" s="145" t="s">
        <v>184</v>
      </c>
      <c r="I83" s="44"/>
      <c r="J83" s="84">
        <f>SUM(J84)</f>
        <v>30000</v>
      </c>
      <c r="K83" s="84">
        <f>SUM(K84)</f>
        <v>1300</v>
      </c>
      <c r="L83" s="274">
        <f t="shared" si="2"/>
        <v>4.333333333333333</v>
      </c>
      <c r="M83" s="130"/>
    </row>
    <row r="84" spans="1:13" ht="31.5" customHeight="1" x14ac:dyDescent="0.25">
      <c r="A84" s="1"/>
      <c r="B84" s="111"/>
      <c r="C84" s="111"/>
      <c r="D84" s="111"/>
      <c r="E84" s="111"/>
      <c r="F84" s="112"/>
      <c r="G84" s="65" t="s">
        <v>93</v>
      </c>
      <c r="H84" s="151" t="s">
        <v>375</v>
      </c>
      <c r="I84" s="81"/>
      <c r="J84" s="84">
        <f>SUM(J85)</f>
        <v>30000</v>
      </c>
      <c r="K84" s="84">
        <f>SUM(K85)</f>
        <v>1300</v>
      </c>
      <c r="L84" s="274">
        <f t="shared" si="2"/>
        <v>4.333333333333333</v>
      </c>
      <c r="M84" s="130"/>
    </row>
    <row r="85" spans="1:13" ht="35.25" customHeight="1" x14ac:dyDescent="0.25">
      <c r="A85" s="1"/>
      <c r="B85" s="111"/>
      <c r="C85" s="111"/>
      <c r="D85" s="111"/>
      <c r="E85" s="111"/>
      <c r="F85" s="112"/>
      <c r="G85" s="66" t="s">
        <v>2</v>
      </c>
      <c r="H85" s="36"/>
      <c r="I85" s="44">
        <v>200</v>
      </c>
      <c r="J85" s="84">
        <v>30000</v>
      </c>
      <c r="K85" s="84">
        <v>1300</v>
      </c>
      <c r="L85" s="274">
        <f t="shared" si="2"/>
        <v>4.333333333333333</v>
      </c>
      <c r="M85" s="129"/>
    </row>
    <row r="86" spans="1:13" ht="66" customHeight="1" x14ac:dyDescent="0.25">
      <c r="A86" s="1"/>
      <c r="B86" s="302" t="s">
        <v>66</v>
      </c>
      <c r="C86" s="302"/>
      <c r="D86" s="302"/>
      <c r="E86" s="302"/>
      <c r="F86" s="303"/>
      <c r="G86" s="78" t="s">
        <v>94</v>
      </c>
      <c r="H86" s="146" t="s">
        <v>186</v>
      </c>
      <c r="I86" s="82" t="s">
        <v>0</v>
      </c>
      <c r="J86" s="88">
        <f>SUM(J87+J143+J148)</f>
        <v>176559108</v>
      </c>
      <c r="K86" s="88">
        <f>SUM(K87+K143+K148)</f>
        <v>51778114</v>
      </c>
      <c r="L86" s="271">
        <f t="shared" si="2"/>
        <v>29.326220882357426</v>
      </c>
      <c r="M86" s="128"/>
    </row>
    <row r="87" spans="1:13" ht="60.75" customHeight="1" x14ac:dyDescent="0.25">
      <c r="A87" s="1"/>
      <c r="B87" s="293" t="s">
        <v>65</v>
      </c>
      <c r="C87" s="293"/>
      <c r="D87" s="293"/>
      <c r="E87" s="293"/>
      <c r="F87" s="294"/>
      <c r="G87" s="241" t="s">
        <v>403</v>
      </c>
      <c r="H87" s="145" t="s">
        <v>187</v>
      </c>
      <c r="I87" s="81" t="s">
        <v>0</v>
      </c>
      <c r="J87" s="87">
        <f>SUM(J88+J130+J133+J137)</f>
        <v>175059108</v>
      </c>
      <c r="K87" s="87">
        <f>SUM(K88+K130+K133+K137)</f>
        <v>51385031</v>
      </c>
      <c r="L87" s="273">
        <f t="shared" si="2"/>
        <v>29.352960601170203</v>
      </c>
      <c r="M87" s="129"/>
    </row>
    <row r="88" spans="1:13" ht="81" customHeight="1" x14ac:dyDescent="0.25">
      <c r="A88" s="1"/>
      <c r="B88" s="109"/>
      <c r="C88" s="109"/>
      <c r="D88" s="109"/>
      <c r="E88" s="109"/>
      <c r="F88" s="110"/>
      <c r="G88" s="186" t="s">
        <v>189</v>
      </c>
      <c r="H88" s="145" t="s">
        <v>188</v>
      </c>
      <c r="I88" s="79"/>
      <c r="J88" s="83">
        <f>SUM(J89+J92+J95+J98+J100+J102+J104+J107+J126+J110+J113+J116+J120+J122+J124+J128)</f>
        <v>128319470</v>
      </c>
      <c r="K88" s="83">
        <f>SUM(K89+K92+K95+K98+K100+K102+K104+K107+K126+K110+K113+K116+K120+K122+K124+K128)</f>
        <v>39404069</v>
      </c>
      <c r="L88" s="273">
        <f t="shared" si="2"/>
        <v>30.707786589205831</v>
      </c>
      <c r="M88" s="129"/>
    </row>
    <row r="89" spans="1:13" ht="48.75" customHeight="1" x14ac:dyDescent="0.25">
      <c r="A89" s="1"/>
      <c r="B89" s="31"/>
      <c r="C89" s="31"/>
      <c r="D89" s="31"/>
      <c r="E89" s="31"/>
      <c r="F89" s="32"/>
      <c r="G89" s="71" t="s">
        <v>190</v>
      </c>
      <c r="H89" s="175" t="s">
        <v>191</v>
      </c>
      <c r="I89" s="44"/>
      <c r="J89" s="84">
        <f>SUM(J90:J91)</f>
        <v>136200</v>
      </c>
      <c r="K89" s="84">
        <f>SUM(K90:K91)</f>
        <v>26949</v>
      </c>
      <c r="L89" s="274">
        <f t="shared" si="2"/>
        <v>19.7863436123348</v>
      </c>
      <c r="M89" s="130"/>
    </row>
    <row r="90" spans="1:13" ht="31.5" customHeight="1" x14ac:dyDescent="0.25">
      <c r="A90" s="1"/>
      <c r="B90" s="230"/>
      <c r="C90" s="230"/>
      <c r="D90" s="230"/>
      <c r="E90" s="230"/>
      <c r="F90" s="231"/>
      <c r="G90" s="67" t="s">
        <v>2</v>
      </c>
      <c r="H90" s="37"/>
      <c r="I90" s="44">
        <v>200</v>
      </c>
      <c r="J90" s="85">
        <v>4000</v>
      </c>
      <c r="K90" s="85">
        <v>399</v>
      </c>
      <c r="L90" s="274">
        <f t="shared" si="2"/>
        <v>9.9749999999999996</v>
      </c>
      <c r="M90" s="130"/>
    </row>
    <row r="91" spans="1:13" ht="31.5" x14ac:dyDescent="0.25">
      <c r="A91" s="1"/>
      <c r="B91" s="93"/>
      <c r="C91" s="93"/>
      <c r="D91" s="93"/>
      <c r="E91" s="93"/>
      <c r="F91" s="94"/>
      <c r="G91" s="67" t="s">
        <v>5</v>
      </c>
      <c r="H91" s="37" t="s">
        <v>0</v>
      </c>
      <c r="I91" s="44">
        <v>300</v>
      </c>
      <c r="J91" s="84">
        <v>132200</v>
      </c>
      <c r="K91" s="84">
        <v>26550</v>
      </c>
      <c r="L91" s="274">
        <f t="shared" si="2"/>
        <v>20.08320726172466</v>
      </c>
      <c r="M91" s="130"/>
    </row>
    <row r="92" spans="1:13" ht="81.75" customHeight="1" x14ac:dyDescent="0.25">
      <c r="A92" s="1"/>
      <c r="B92" s="31"/>
      <c r="C92" s="31"/>
      <c r="D92" s="31"/>
      <c r="E92" s="31"/>
      <c r="F92" s="32"/>
      <c r="G92" s="120" t="s">
        <v>192</v>
      </c>
      <c r="H92" s="151" t="s">
        <v>193</v>
      </c>
      <c r="I92" s="44"/>
      <c r="J92" s="84">
        <f>SUM(J93:J94)</f>
        <v>2221000</v>
      </c>
      <c r="K92" s="84">
        <f>SUM(K93:K94)</f>
        <v>2184065</v>
      </c>
      <c r="L92" s="274">
        <f t="shared" si="2"/>
        <v>98.337010355695639</v>
      </c>
      <c r="M92" s="130"/>
    </row>
    <row r="93" spans="1:13" ht="31.5" customHeight="1" x14ac:dyDescent="0.25">
      <c r="A93" s="1"/>
      <c r="B93" s="230"/>
      <c r="C93" s="230"/>
      <c r="D93" s="230"/>
      <c r="E93" s="230"/>
      <c r="F93" s="231"/>
      <c r="G93" s="67" t="s">
        <v>2</v>
      </c>
      <c r="H93" s="37"/>
      <c r="I93" s="44">
        <v>200</v>
      </c>
      <c r="J93" s="85">
        <v>32300</v>
      </c>
      <c r="K93" s="85">
        <v>32277</v>
      </c>
      <c r="L93" s="274">
        <f t="shared" si="2"/>
        <v>99.928792569659436</v>
      </c>
      <c r="M93" s="130"/>
    </row>
    <row r="94" spans="1:13" ht="31.5" x14ac:dyDescent="0.25">
      <c r="A94" s="1"/>
      <c r="B94" s="58"/>
      <c r="C94" s="58"/>
      <c r="D94" s="58"/>
      <c r="E94" s="58"/>
      <c r="F94" s="59"/>
      <c r="G94" s="68" t="s">
        <v>5</v>
      </c>
      <c r="H94" s="37" t="s">
        <v>0</v>
      </c>
      <c r="I94" s="44">
        <v>300</v>
      </c>
      <c r="J94" s="84">
        <v>2188700</v>
      </c>
      <c r="K94" s="84">
        <v>2151788</v>
      </c>
      <c r="L94" s="274">
        <f t="shared" si="2"/>
        <v>98.313519440763926</v>
      </c>
      <c r="M94" s="130"/>
    </row>
    <row r="95" spans="1:13" ht="48.75" customHeight="1" x14ac:dyDescent="0.25">
      <c r="A95" s="1"/>
      <c r="B95" s="297" t="s">
        <v>64</v>
      </c>
      <c r="C95" s="297"/>
      <c r="D95" s="297"/>
      <c r="E95" s="297"/>
      <c r="F95" s="298"/>
      <c r="G95" s="67" t="s">
        <v>194</v>
      </c>
      <c r="H95" s="151" t="s">
        <v>195</v>
      </c>
      <c r="I95" s="44" t="s">
        <v>0</v>
      </c>
      <c r="J95" s="84">
        <f>SUM(J96:J97)</f>
        <v>14273000</v>
      </c>
      <c r="K95" s="84">
        <f>SUM(K96:K97)</f>
        <v>3809375</v>
      </c>
      <c r="L95" s="274">
        <f t="shared" si="2"/>
        <v>26.689378546906745</v>
      </c>
      <c r="M95" s="130"/>
    </row>
    <row r="96" spans="1:13" ht="36.75" customHeight="1" x14ac:dyDescent="0.25">
      <c r="A96" s="1"/>
      <c r="B96" s="226"/>
      <c r="C96" s="226"/>
      <c r="D96" s="226"/>
      <c r="E96" s="226"/>
      <c r="F96" s="227"/>
      <c r="G96" s="67" t="s">
        <v>2</v>
      </c>
      <c r="H96" s="37"/>
      <c r="I96" s="44">
        <v>200</v>
      </c>
      <c r="J96" s="85">
        <v>200000</v>
      </c>
      <c r="K96" s="85">
        <v>56203</v>
      </c>
      <c r="L96" s="274">
        <f t="shared" si="2"/>
        <v>28.101500000000001</v>
      </c>
      <c r="M96" s="130"/>
    </row>
    <row r="97" spans="1:13" ht="31.5" x14ac:dyDescent="0.25">
      <c r="A97" s="1"/>
      <c r="B97" s="289">
        <v>500</v>
      </c>
      <c r="C97" s="289"/>
      <c r="D97" s="289"/>
      <c r="E97" s="289"/>
      <c r="F97" s="290"/>
      <c r="G97" s="67" t="s">
        <v>5</v>
      </c>
      <c r="H97" s="37" t="s">
        <v>0</v>
      </c>
      <c r="I97" s="44">
        <v>300</v>
      </c>
      <c r="J97" s="84">
        <v>14073000</v>
      </c>
      <c r="K97" s="84">
        <v>3753172</v>
      </c>
      <c r="L97" s="274">
        <f t="shared" si="2"/>
        <v>26.66931002629148</v>
      </c>
      <c r="M97" s="130"/>
    </row>
    <row r="98" spans="1:13" ht="112.5" customHeight="1" x14ac:dyDescent="0.25">
      <c r="A98" s="1"/>
      <c r="B98" s="291" t="s">
        <v>63</v>
      </c>
      <c r="C98" s="291"/>
      <c r="D98" s="291"/>
      <c r="E98" s="291"/>
      <c r="F98" s="292"/>
      <c r="G98" s="120" t="s">
        <v>196</v>
      </c>
      <c r="H98" s="195" t="s">
        <v>197</v>
      </c>
      <c r="I98" s="44" t="s">
        <v>0</v>
      </c>
      <c r="J98" s="84">
        <f>SUM(J99)</f>
        <v>134000</v>
      </c>
      <c r="K98" s="84">
        <f>SUM(K99)</f>
        <v>0</v>
      </c>
      <c r="L98" s="274">
        <f t="shared" si="2"/>
        <v>0</v>
      </c>
      <c r="M98" s="130"/>
    </row>
    <row r="99" spans="1:13" ht="31.5" x14ac:dyDescent="0.25">
      <c r="A99" s="1"/>
      <c r="B99" s="289">
        <v>500</v>
      </c>
      <c r="C99" s="289"/>
      <c r="D99" s="289"/>
      <c r="E99" s="289"/>
      <c r="F99" s="290"/>
      <c r="G99" s="69" t="s">
        <v>5</v>
      </c>
      <c r="H99" s="41" t="s">
        <v>0</v>
      </c>
      <c r="I99" s="44">
        <v>300</v>
      </c>
      <c r="J99" s="84">
        <v>134000</v>
      </c>
      <c r="K99" s="84">
        <v>0</v>
      </c>
      <c r="L99" s="274">
        <f t="shared" si="2"/>
        <v>0</v>
      </c>
      <c r="M99" s="130"/>
    </row>
    <row r="100" spans="1:13" ht="96.75" customHeight="1" x14ac:dyDescent="0.25">
      <c r="A100" s="1"/>
      <c r="B100" s="291" t="s">
        <v>62</v>
      </c>
      <c r="C100" s="291"/>
      <c r="D100" s="291"/>
      <c r="E100" s="291"/>
      <c r="F100" s="292"/>
      <c r="G100" s="154" t="s">
        <v>198</v>
      </c>
      <c r="H100" s="175" t="s">
        <v>199</v>
      </c>
      <c r="I100" s="44" t="s">
        <v>0</v>
      </c>
      <c r="J100" s="84">
        <f>SUM(J101)</f>
        <v>9870000</v>
      </c>
      <c r="K100" s="84">
        <f>SUM(K101)</f>
        <v>2406806</v>
      </c>
      <c r="L100" s="274">
        <f t="shared" si="2"/>
        <v>24.385065856129685</v>
      </c>
      <c r="M100" s="130"/>
    </row>
    <row r="101" spans="1:13" ht="31.5" x14ac:dyDescent="0.25">
      <c r="A101" s="1"/>
      <c r="B101" s="289">
        <v>500</v>
      </c>
      <c r="C101" s="289"/>
      <c r="D101" s="289"/>
      <c r="E101" s="289"/>
      <c r="F101" s="290"/>
      <c r="G101" s="67" t="s">
        <v>5</v>
      </c>
      <c r="H101" s="37" t="s">
        <v>0</v>
      </c>
      <c r="I101" s="44">
        <v>300</v>
      </c>
      <c r="J101" s="84">
        <v>9870000</v>
      </c>
      <c r="K101" s="84">
        <v>2406806</v>
      </c>
      <c r="L101" s="274">
        <f t="shared" si="2"/>
        <v>24.385065856129685</v>
      </c>
      <c r="M101" s="130"/>
    </row>
    <row r="102" spans="1:13" ht="78.75" customHeight="1" x14ac:dyDescent="0.25">
      <c r="A102" s="1"/>
      <c r="B102" s="291" t="s">
        <v>61</v>
      </c>
      <c r="C102" s="291"/>
      <c r="D102" s="291"/>
      <c r="E102" s="291"/>
      <c r="F102" s="292"/>
      <c r="G102" s="154" t="s">
        <v>200</v>
      </c>
      <c r="H102" s="144" t="s">
        <v>201</v>
      </c>
      <c r="I102" s="44" t="s">
        <v>0</v>
      </c>
      <c r="J102" s="84">
        <f>SUM(J103)</f>
        <v>1139000</v>
      </c>
      <c r="K102" s="84">
        <f>SUM(K103)</f>
        <v>155964</v>
      </c>
      <c r="L102" s="274">
        <f t="shared" si="2"/>
        <v>13.693064091308164</v>
      </c>
      <c r="M102" s="130"/>
    </row>
    <row r="103" spans="1:13" ht="31.5" x14ac:dyDescent="0.25">
      <c r="A103" s="1"/>
      <c r="B103" s="289">
        <v>500</v>
      </c>
      <c r="C103" s="289"/>
      <c r="D103" s="289"/>
      <c r="E103" s="289"/>
      <c r="F103" s="290"/>
      <c r="G103" s="66" t="s">
        <v>5</v>
      </c>
      <c r="H103" s="41" t="s">
        <v>0</v>
      </c>
      <c r="I103" s="44">
        <v>300</v>
      </c>
      <c r="J103" s="84">
        <v>1139000</v>
      </c>
      <c r="K103" s="84">
        <v>155964</v>
      </c>
      <c r="L103" s="274">
        <f t="shared" si="2"/>
        <v>13.693064091308164</v>
      </c>
      <c r="M103" s="130"/>
    </row>
    <row r="104" spans="1:13" ht="51" customHeight="1" x14ac:dyDescent="0.25">
      <c r="A104" s="1"/>
      <c r="B104" s="291" t="s">
        <v>60</v>
      </c>
      <c r="C104" s="291"/>
      <c r="D104" s="291"/>
      <c r="E104" s="291"/>
      <c r="F104" s="292"/>
      <c r="G104" s="67" t="s">
        <v>202</v>
      </c>
      <c r="H104" s="175" t="s">
        <v>203</v>
      </c>
      <c r="I104" s="44" t="s">
        <v>0</v>
      </c>
      <c r="J104" s="84">
        <f>SUM(J105:J106)</f>
        <v>10181000</v>
      </c>
      <c r="K104" s="84">
        <f>SUM(K105:K106)</f>
        <v>3751501</v>
      </c>
      <c r="L104" s="274">
        <f t="shared" si="2"/>
        <v>36.848060111973282</v>
      </c>
      <c r="M104" s="130"/>
    </row>
    <row r="105" spans="1:13" ht="36.75" customHeight="1" x14ac:dyDescent="0.25">
      <c r="A105" s="1"/>
      <c r="B105" s="228"/>
      <c r="C105" s="228"/>
      <c r="D105" s="228"/>
      <c r="E105" s="228"/>
      <c r="F105" s="229"/>
      <c r="G105" s="67" t="s">
        <v>2</v>
      </c>
      <c r="H105" s="37"/>
      <c r="I105" s="44">
        <v>200</v>
      </c>
      <c r="J105" s="85">
        <v>210000</v>
      </c>
      <c r="K105" s="85">
        <v>56710</v>
      </c>
      <c r="L105" s="274">
        <f t="shared" si="2"/>
        <v>27.004761904761907</v>
      </c>
      <c r="M105" s="130"/>
    </row>
    <row r="106" spans="1:13" ht="31.5" x14ac:dyDescent="0.25">
      <c r="A106" s="1"/>
      <c r="B106" s="289">
        <v>500</v>
      </c>
      <c r="C106" s="289"/>
      <c r="D106" s="289"/>
      <c r="E106" s="289"/>
      <c r="F106" s="290"/>
      <c r="G106" s="67" t="s">
        <v>5</v>
      </c>
      <c r="H106" s="37" t="s">
        <v>0</v>
      </c>
      <c r="I106" s="44">
        <v>300</v>
      </c>
      <c r="J106" s="84">
        <v>9971000</v>
      </c>
      <c r="K106" s="84">
        <v>3694791</v>
      </c>
      <c r="L106" s="274">
        <f t="shared" si="2"/>
        <v>37.055370574666533</v>
      </c>
      <c r="M106" s="130"/>
    </row>
    <row r="107" spans="1:13" ht="79.5" customHeight="1" x14ac:dyDescent="0.25">
      <c r="A107" s="1"/>
      <c r="B107" s="291" t="s">
        <v>59</v>
      </c>
      <c r="C107" s="291"/>
      <c r="D107" s="291"/>
      <c r="E107" s="291"/>
      <c r="F107" s="292"/>
      <c r="G107" s="155" t="s">
        <v>204</v>
      </c>
      <c r="H107" s="175" t="s">
        <v>205</v>
      </c>
      <c r="I107" s="44" t="s">
        <v>0</v>
      </c>
      <c r="J107" s="84">
        <f>SUM(J108:J109)</f>
        <v>16349000</v>
      </c>
      <c r="K107" s="84">
        <f>SUM(K108:K109)</f>
        <v>4875125</v>
      </c>
      <c r="L107" s="275">
        <f t="shared" si="2"/>
        <v>29.81910208575448</v>
      </c>
      <c r="M107" s="130"/>
    </row>
    <row r="108" spans="1:13" ht="32.25" customHeight="1" x14ac:dyDescent="0.25">
      <c r="A108" s="1"/>
      <c r="B108" s="228"/>
      <c r="C108" s="228"/>
      <c r="D108" s="228"/>
      <c r="E108" s="228"/>
      <c r="F108" s="229"/>
      <c r="G108" s="67" t="s">
        <v>2</v>
      </c>
      <c r="H108" s="37"/>
      <c r="I108" s="44">
        <v>200</v>
      </c>
      <c r="J108" s="85">
        <v>400000</v>
      </c>
      <c r="K108" s="85">
        <v>78419</v>
      </c>
      <c r="L108" s="274">
        <f t="shared" si="2"/>
        <v>19.604749999999999</v>
      </c>
      <c r="M108" s="130"/>
    </row>
    <row r="109" spans="1:13" ht="31.5" x14ac:dyDescent="0.25">
      <c r="A109" s="1"/>
      <c r="B109" s="289">
        <v>500</v>
      </c>
      <c r="C109" s="289"/>
      <c r="D109" s="289"/>
      <c r="E109" s="289"/>
      <c r="F109" s="290"/>
      <c r="G109" s="68" t="s">
        <v>5</v>
      </c>
      <c r="H109" s="191" t="s">
        <v>0</v>
      </c>
      <c r="I109" s="44">
        <v>300</v>
      </c>
      <c r="J109" s="84">
        <v>15949000</v>
      </c>
      <c r="K109" s="84">
        <v>4796706</v>
      </c>
      <c r="L109" s="274">
        <f t="shared" si="2"/>
        <v>30.075277446861872</v>
      </c>
      <c r="M109" s="130"/>
    </row>
    <row r="110" spans="1:13" ht="96" customHeight="1" x14ac:dyDescent="0.25">
      <c r="A110" s="1"/>
      <c r="B110" s="291" t="s">
        <v>58</v>
      </c>
      <c r="C110" s="291"/>
      <c r="D110" s="291"/>
      <c r="E110" s="291"/>
      <c r="F110" s="292"/>
      <c r="G110" s="120" t="s">
        <v>207</v>
      </c>
      <c r="H110" s="151" t="s">
        <v>208</v>
      </c>
      <c r="I110" s="44" t="s">
        <v>0</v>
      </c>
      <c r="J110" s="84">
        <f>SUM(J111:J112)</f>
        <v>21431214</v>
      </c>
      <c r="K110" s="84">
        <f>SUM(K111:K112)</f>
        <v>8300130</v>
      </c>
      <c r="L110" s="274">
        <f t="shared" si="2"/>
        <v>38.729163919505446</v>
      </c>
      <c r="M110" s="130"/>
    </row>
    <row r="111" spans="1:13" ht="36" customHeight="1" x14ac:dyDescent="0.25">
      <c r="A111" s="1"/>
      <c r="B111" s="228"/>
      <c r="C111" s="228"/>
      <c r="D111" s="228"/>
      <c r="E111" s="228"/>
      <c r="F111" s="229"/>
      <c r="G111" s="67" t="s">
        <v>2</v>
      </c>
      <c r="H111" s="37"/>
      <c r="I111" s="44">
        <v>200</v>
      </c>
      <c r="J111" s="84">
        <v>291214</v>
      </c>
      <c r="K111" s="84">
        <v>132636</v>
      </c>
      <c r="L111" s="274">
        <f t="shared" si="2"/>
        <v>45.545887216960722</v>
      </c>
      <c r="M111" s="130"/>
    </row>
    <row r="112" spans="1:13" ht="31.5" x14ac:dyDescent="0.25">
      <c r="A112" s="1"/>
      <c r="B112" s="289">
        <v>500</v>
      </c>
      <c r="C112" s="289"/>
      <c r="D112" s="289"/>
      <c r="E112" s="289"/>
      <c r="F112" s="290"/>
      <c r="G112" s="67" t="s">
        <v>5</v>
      </c>
      <c r="H112" s="41" t="s">
        <v>0</v>
      </c>
      <c r="I112" s="44">
        <v>300</v>
      </c>
      <c r="J112" s="84">
        <v>21140000</v>
      </c>
      <c r="K112" s="84">
        <v>8167494</v>
      </c>
      <c r="L112" s="274">
        <f t="shared" si="2"/>
        <v>38.635260170293286</v>
      </c>
      <c r="M112" s="130"/>
    </row>
    <row r="113" spans="1:13" ht="15.75" x14ac:dyDescent="0.25">
      <c r="A113" s="1"/>
      <c r="B113" s="291" t="s">
        <v>57</v>
      </c>
      <c r="C113" s="291"/>
      <c r="D113" s="291"/>
      <c r="E113" s="291"/>
      <c r="F113" s="292"/>
      <c r="G113" s="75" t="s">
        <v>209</v>
      </c>
      <c r="H113" s="175" t="s">
        <v>210</v>
      </c>
      <c r="I113" s="44" t="s">
        <v>0</v>
      </c>
      <c r="J113" s="84">
        <f>SUM(J114:J115)</f>
        <v>8549000</v>
      </c>
      <c r="K113" s="84">
        <f>SUM(K114:K115)</f>
        <v>2382273</v>
      </c>
      <c r="L113" s="274">
        <f t="shared" si="2"/>
        <v>27.866101298397474</v>
      </c>
      <c r="M113" s="130"/>
    </row>
    <row r="114" spans="1:13" ht="47.25" x14ac:dyDescent="0.25">
      <c r="A114" s="1"/>
      <c r="B114" s="228"/>
      <c r="C114" s="228"/>
      <c r="D114" s="228"/>
      <c r="E114" s="228"/>
      <c r="F114" s="229"/>
      <c r="G114" s="67" t="s">
        <v>2</v>
      </c>
      <c r="H114" s="37"/>
      <c r="I114" s="44">
        <v>200</v>
      </c>
      <c r="J114" s="84">
        <v>140000</v>
      </c>
      <c r="K114" s="84">
        <v>35636</v>
      </c>
      <c r="L114" s="274">
        <f t="shared" si="2"/>
        <v>25.454285714285714</v>
      </c>
      <c r="M114" s="130"/>
    </row>
    <row r="115" spans="1:13" ht="31.5" x14ac:dyDescent="0.25">
      <c r="A115" s="1"/>
      <c r="B115" s="289">
        <v>500</v>
      </c>
      <c r="C115" s="289"/>
      <c r="D115" s="289"/>
      <c r="E115" s="289"/>
      <c r="F115" s="290"/>
      <c r="G115" s="68" t="s">
        <v>5</v>
      </c>
      <c r="H115" s="41" t="s">
        <v>0</v>
      </c>
      <c r="I115" s="44">
        <v>300</v>
      </c>
      <c r="J115" s="84">
        <v>8409000</v>
      </c>
      <c r="K115" s="84">
        <v>2346637</v>
      </c>
      <c r="L115" s="274">
        <f t="shared" si="2"/>
        <v>27.906255202758949</v>
      </c>
      <c r="M115" s="130"/>
    </row>
    <row r="116" spans="1:13" ht="51" customHeight="1" x14ac:dyDescent="0.25">
      <c r="A116" s="1"/>
      <c r="B116" s="291" t="s">
        <v>56</v>
      </c>
      <c r="C116" s="291"/>
      <c r="D116" s="291"/>
      <c r="E116" s="291"/>
      <c r="F116" s="292"/>
      <c r="G116" s="155" t="s">
        <v>211</v>
      </c>
      <c r="H116" s="175" t="s">
        <v>212</v>
      </c>
      <c r="I116" s="44" t="s">
        <v>0</v>
      </c>
      <c r="J116" s="84">
        <f>SUM(J117:J119)</f>
        <v>7763596</v>
      </c>
      <c r="K116" s="84">
        <f>SUM(K117:K119)</f>
        <v>1937000</v>
      </c>
      <c r="L116" s="274">
        <f t="shared" si="2"/>
        <v>24.949778427419457</v>
      </c>
      <c r="M116" s="130"/>
    </row>
    <row r="117" spans="1:13" ht="99.75" customHeight="1" x14ac:dyDescent="0.25">
      <c r="A117" s="1"/>
      <c r="B117" s="9"/>
      <c r="C117" s="9"/>
      <c r="D117" s="9"/>
      <c r="E117" s="9"/>
      <c r="F117" s="10"/>
      <c r="G117" s="66" t="s">
        <v>3</v>
      </c>
      <c r="H117" s="51" t="s">
        <v>0</v>
      </c>
      <c r="I117" s="44">
        <v>100</v>
      </c>
      <c r="J117" s="84">
        <v>6050497</v>
      </c>
      <c r="K117" s="84">
        <v>1727000</v>
      </c>
      <c r="L117" s="274">
        <f t="shared" si="2"/>
        <v>28.543109764371422</v>
      </c>
      <c r="M117" s="130"/>
    </row>
    <row r="118" spans="1:13" ht="33.75" customHeight="1" x14ac:dyDescent="0.25">
      <c r="A118" s="1"/>
      <c r="B118" s="9"/>
      <c r="C118" s="9"/>
      <c r="D118" s="9"/>
      <c r="E118" s="9"/>
      <c r="F118" s="10"/>
      <c r="G118" s="67" t="s">
        <v>2</v>
      </c>
      <c r="H118" s="37"/>
      <c r="I118" s="44">
        <v>200</v>
      </c>
      <c r="J118" s="84">
        <v>1703099</v>
      </c>
      <c r="K118" s="84">
        <v>209749</v>
      </c>
      <c r="L118" s="275">
        <f t="shared" si="2"/>
        <v>12.315725627224253</v>
      </c>
      <c r="M118" s="130"/>
    </row>
    <row r="119" spans="1:13" ht="15.75" x14ac:dyDescent="0.25">
      <c r="A119" s="1"/>
      <c r="B119" s="289">
        <v>500</v>
      </c>
      <c r="C119" s="289"/>
      <c r="D119" s="289"/>
      <c r="E119" s="289"/>
      <c r="F119" s="290"/>
      <c r="G119" s="67" t="s">
        <v>1</v>
      </c>
      <c r="H119" s="37" t="s">
        <v>0</v>
      </c>
      <c r="I119" s="44">
        <v>800</v>
      </c>
      <c r="J119" s="84">
        <v>10000</v>
      </c>
      <c r="K119" s="84">
        <v>251</v>
      </c>
      <c r="L119" s="274">
        <f t="shared" si="2"/>
        <v>2.5099999999999998</v>
      </c>
      <c r="M119" s="130"/>
    </row>
    <row r="120" spans="1:13" ht="45.75" customHeight="1" x14ac:dyDescent="0.25">
      <c r="A120" s="1"/>
      <c r="B120" s="115"/>
      <c r="C120" s="115"/>
      <c r="D120" s="115"/>
      <c r="E120" s="115"/>
      <c r="F120" s="116"/>
      <c r="G120" s="154" t="s">
        <v>213</v>
      </c>
      <c r="H120" s="151" t="s">
        <v>214</v>
      </c>
      <c r="I120" s="44" t="s">
        <v>0</v>
      </c>
      <c r="J120" s="84">
        <f>SUM(J121)</f>
        <v>13693000</v>
      </c>
      <c r="K120" s="84">
        <f>SUM(K121)</f>
        <v>3998771</v>
      </c>
      <c r="L120" s="274">
        <f t="shared" si="2"/>
        <v>29.203030745636458</v>
      </c>
      <c r="M120" s="130"/>
    </row>
    <row r="121" spans="1:13" ht="31.5" x14ac:dyDescent="0.25">
      <c r="A121" s="1"/>
      <c r="B121" s="115"/>
      <c r="C121" s="115"/>
      <c r="D121" s="115"/>
      <c r="E121" s="115"/>
      <c r="F121" s="116"/>
      <c r="G121" s="67" t="s">
        <v>5</v>
      </c>
      <c r="H121" s="37" t="s">
        <v>0</v>
      </c>
      <c r="I121" s="44">
        <v>300</v>
      </c>
      <c r="J121" s="84">
        <v>13693000</v>
      </c>
      <c r="K121" s="84">
        <v>3998771</v>
      </c>
      <c r="L121" s="275">
        <f t="shared" si="2"/>
        <v>29.203030745636458</v>
      </c>
      <c r="M121" s="130"/>
    </row>
    <row r="122" spans="1:13" ht="96.75" customHeight="1" x14ac:dyDescent="0.25">
      <c r="A122" s="1"/>
      <c r="B122" s="267"/>
      <c r="C122" s="267"/>
      <c r="D122" s="267"/>
      <c r="E122" s="267"/>
      <c r="F122" s="268"/>
      <c r="G122" s="68" t="s">
        <v>492</v>
      </c>
      <c r="H122" s="37" t="s">
        <v>493</v>
      </c>
      <c r="I122" s="44"/>
      <c r="J122" s="84">
        <f>SUM(J123)</f>
        <v>356900</v>
      </c>
      <c r="K122" s="84">
        <f>SUM(K123)</f>
        <v>81242</v>
      </c>
      <c r="L122" s="275">
        <f t="shared" ref="L122:L125" si="3">K122/J122%</f>
        <v>22.763239002521715</v>
      </c>
      <c r="M122" s="130"/>
    </row>
    <row r="123" spans="1:13" ht="33" customHeight="1" x14ac:dyDescent="0.25">
      <c r="A123" s="1"/>
      <c r="B123" s="267"/>
      <c r="C123" s="267"/>
      <c r="D123" s="267"/>
      <c r="E123" s="267"/>
      <c r="F123" s="268"/>
      <c r="G123" s="67" t="s">
        <v>2</v>
      </c>
      <c r="H123" s="37"/>
      <c r="I123" s="44">
        <v>200</v>
      </c>
      <c r="J123" s="84">
        <v>356900</v>
      </c>
      <c r="K123" s="84">
        <v>81242</v>
      </c>
      <c r="L123" s="275">
        <f t="shared" si="3"/>
        <v>22.763239002521715</v>
      </c>
      <c r="M123" s="130"/>
    </row>
    <row r="124" spans="1:13" ht="82.5" customHeight="1" x14ac:dyDescent="0.25">
      <c r="A124" s="1"/>
      <c r="B124" s="267"/>
      <c r="C124" s="267"/>
      <c r="D124" s="267"/>
      <c r="E124" s="267"/>
      <c r="F124" s="268"/>
      <c r="G124" s="67" t="s">
        <v>494</v>
      </c>
      <c r="H124" s="37" t="s">
        <v>495</v>
      </c>
      <c r="I124" s="44"/>
      <c r="J124" s="84">
        <f>SUM(J125)</f>
        <v>8786</v>
      </c>
      <c r="K124" s="84">
        <f>SUM(K125)</f>
        <v>1342</v>
      </c>
      <c r="L124" s="275">
        <f t="shared" ref="L124" si="4">K124/J124%</f>
        <v>15.274300022763487</v>
      </c>
      <c r="M124" s="130"/>
    </row>
    <row r="125" spans="1:13" ht="33" customHeight="1" x14ac:dyDescent="0.25">
      <c r="A125" s="1"/>
      <c r="B125" s="267"/>
      <c r="C125" s="267"/>
      <c r="D125" s="267"/>
      <c r="E125" s="267"/>
      <c r="F125" s="268"/>
      <c r="G125" s="67" t="s">
        <v>2</v>
      </c>
      <c r="H125" s="37"/>
      <c r="I125" s="44">
        <v>200</v>
      </c>
      <c r="J125" s="84">
        <v>8786</v>
      </c>
      <c r="K125" s="84">
        <v>1342</v>
      </c>
      <c r="L125" s="275">
        <f t="shared" si="3"/>
        <v>15.274300022763487</v>
      </c>
      <c r="M125" s="130"/>
    </row>
    <row r="126" spans="1:13" ht="94.5" customHeight="1" x14ac:dyDescent="0.25">
      <c r="A126" s="1"/>
      <c r="B126" s="212"/>
      <c r="C126" s="212"/>
      <c r="D126" s="212"/>
      <c r="E126" s="212"/>
      <c r="F126" s="213"/>
      <c r="G126" s="155" t="s">
        <v>206</v>
      </c>
      <c r="H126" s="175" t="s">
        <v>376</v>
      </c>
      <c r="I126" s="44" t="s">
        <v>0</v>
      </c>
      <c r="J126" s="84">
        <f>SUM(J127:J127)</f>
        <v>21628060</v>
      </c>
      <c r="K126" s="84">
        <f>SUM(K127:K127)</f>
        <v>5416150</v>
      </c>
      <c r="L126" s="274">
        <f t="shared" si="2"/>
        <v>25.042236797937495</v>
      </c>
      <c r="M126" s="130"/>
    </row>
    <row r="127" spans="1:13" ht="31.5" x14ac:dyDescent="0.25">
      <c r="A127" s="1"/>
      <c r="B127" s="212"/>
      <c r="C127" s="212"/>
      <c r="D127" s="212"/>
      <c r="E127" s="212"/>
      <c r="F127" s="213"/>
      <c r="G127" s="68" t="s">
        <v>5</v>
      </c>
      <c r="H127" s="37" t="s">
        <v>0</v>
      </c>
      <c r="I127" s="44">
        <v>300</v>
      </c>
      <c r="J127" s="84">
        <v>21628060</v>
      </c>
      <c r="K127" s="84">
        <v>5416150</v>
      </c>
      <c r="L127" s="274">
        <f t="shared" si="2"/>
        <v>25.042236797937495</v>
      </c>
      <c r="M127" s="130"/>
    </row>
    <row r="128" spans="1:13" ht="66.75" customHeight="1" x14ac:dyDescent="0.25">
      <c r="A128" s="1"/>
      <c r="B128" s="267"/>
      <c r="C128" s="267"/>
      <c r="D128" s="267"/>
      <c r="E128" s="267"/>
      <c r="F128" s="268"/>
      <c r="G128" s="68" t="s">
        <v>496</v>
      </c>
      <c r="H128" s="37" t="s">
        <v>497</v>
      </c>
      <c r="I128" s="44"/>
      <c r="J128" s="84">
        <f>SUM(J129)</f>
        <v>585714</v>
      </c>
      <c r="K128" s="84">
        <f>SUM(K129)</f>
        <v>77376</v>
      </c>
      <c r="L128" s="275">
        <f t="shared" si="2"/>
        <v>13.210543029533184</v>
      </c>
      <c r="M128" s="130"/>
    </row>
    <row r="129" spans="1:13" ht="31.5" x14ac:dyDescent="0.25">
      <c r="A129" s="1"/>
      <c r="B129" s="267"/>
      <c r="C129" s="267"/>
      <c r="D129" s="267"/>
      <c r="E129" s="267"/>
      <c r="F129" s="268"/>
      <c r="G129" s="68" t="s">
        <v>5</v>
      </c>
      <c r="H129" s="37" t="s">
        <v>0</v>
      </c>
      <c r="I129" s="44">
        <v>300</v>
      </c>
      <c r="J129" s="84">
        <v>585714</v>
      </c>
      <c r="K129" s="84">
        <v>77376</v>
      </c>
      <c r="L129" s="275">
        <f t="shared" si="2"/>
        <v>13.210543029533184</v>
      </c>
      <c r="M129" s="130"/>
    </row>
    <row r="130" spans="1:13" ht="63" customHeight="1" x14ac:dyDescent="0.25">
      <c r="A130" s="1"/>
      <c r="B130" s="115"/>
      <c r="C130" s="115"/>
      <c r="D130" s="115"/>
      <c r="E130" s="115"/>
      <c r="F130" s="116"/>
      <c r="G130" s="72" t="s">
        <v>215</v>
      </c>
      <c r="H130" s="183" t="s">
        <v>216</v>
      </c>
      <c r="I130" s="81"/>
      <c r="J130" s="87">
        <f>SUM(J131)</f>
        <v>42707038</v>
      </c>
      <c r="K130" s="87">
        <f>SUM(K131)</f>
        <v>11400000</v>
      </c>
      <c r="L130" s="274">
        <f t="shared" si="2"/>
        <v>26.693492533947214</v>
      </c>
      <c r="M130" s="130"/>
    </row>
    <row r="131" spans="1:13" ht="93.75" customHeight="1" x14ac:dyDescent="0.25">
      <c r="A131" s="1"/>
      <c r="B131" s="115"/>
      <c r="C131" s="115"/>
      <c r="D131" s="115"/>
      <c r="E131" s="115"/>
      <c r="F131" s="116"/>
      <c r="G131" s="285" t="s">
        <v>217</v>
      </c>
      <c r="H131" s="202" t="s">
        <v>218</v>
      </c>
      <c r="I131" s="44"/>
      <c r="J131" s="84">
        <f>SUM(J132)</f>
        <v>42707038</v>
      </c>
      <c r="K131" s="84">
        <f>SUM(K132)</f>
        <v>11400000</v>
      </c>
      <c r="L131" s="274">
        <f t="shared" si="2"/>
        <v>26.693492533947214</v>
      </c>
      <c r="M131" s="130"/>
    </row>
    <row r="132" spans="1:13" ht="47.25" customHeight="1" x14ac:dyDescent="0.25">
      <c r="A132" s="1"/>
      <c r="B132" s="115"/>
      <c r="C132" s="115"/>
      <c r="D132" s="115"/>
      <c r="E132" s="115"/>
      <c r="F132" s="116"/>
      <c r="G132" s="67" t="s">
        <v>4</v>
      </c>
      <c r="H132" s="172"/>
      <c r="I132" s="44">
        <v>600</v>
      </c>
      <c r="J132" s="84">
        <v>42707038</v>
      </c>
      <c r="K132" s="84">
        <v>11400000</v>
      </c>
      <c r="L132" s="274">
        <f t="shared" si="2"/>
        <v>26.693492533947214</v>
      </c>
      <c r="M132" s="130"/>
    </row>
    <row r="133" spans="1:13" ht="66" customHeight="1" x14ac:dyDescent="0.25">
      <c r="A133" s="1"/>
      <c r="B133" s="115"/>
      <c r="C133" s="115"/>
      <c r="D133" s="115"/>
      <c r="E133" s="115"/>
      <c r="F133" s="116"/>
      <c r="G133" s="119" t="s">
        <v>219</v>
      </c>
      <c r="H133" s="183" t="s">
        <v>220</v>
      </c>
      <c r="I133" s="81"/>
      <c r="J133" s="87">
        <f>SUM(J134)</f>
        <v>3493600</v>
      </c>
      <c r="K133" s="87">
        <f>SUM(K134)</f>
        <v>506143</v>
      </c>
      <c r="L133" s="273">
        <f t="shared" si="2"/>
        <v>14.487720403022671</v>
      </c>
      <c r="M133" s="129"/>
    </row>
    <row r="134" spans="1:13" ht="31.5" x14ac:dyDescent="0.25">
      <c r="A134" s="1"/>
      <c r="B134" s="291" t="s">
        <v>55</v>
      </c>
      <c r="C134" s="291"/>
      <c r="D134" s="291"/>
      <c r="E134" s="291"/>
      <c r="F134" s="292"/>
      <c r="G134" s="155" t="s">
        <v>221</v>
      </c>
      <c r="H134" s="151" t="s">
        <v>222</v>
      </c>
      <c r="I134" s="44" t="s">
        <v>0</v>
      </c>
      <c r="J134" s="84">
        <f>SUM(J135:J136)</f>
        <v>3493600</v>
      </c>
      <c r="K134" s="84">
        <f>SUM(K135:K136)</f>
        <v>506143</v>
      </c>
      <c r="L134" s="274">
        <f t="shared" si="2"/>
        <v>14.487720403022671</v>
      </c>
      <c r="M134" s="129"/>
    </row>
    <row r="135" spans="1:13" ht="47.25" x14ac:dyDescent="0.25">
      <c r="A135" s="1"/>
      <c r="B135" s="228"/>
      <c r="C135" s="228"/>
      <c r="D135" s="228"/>
      <c r="E135" s="228"/>
      <c r="F135" s="229"/>
      <c r="G135" s="67" t="s">
        <v>2</v>
      </c>
      <c r="H135" s="37"/>
      <c r="I135" s="44">
        <v>200</v>
      </c>
      <c r="J135" s="84">
        <v>120000</v>
      </c>
      <c r="K135" s="84">
        <v>7858</v>
      </c>
      <c r="L135" s="274">
        <f t="shared" si="2"/>
        <v>6.5483333333333329</v>
      </c>
      <c r="M135" s="129"/>
    </row>
    <row r="136" spans="1:13" ht="31.5" x14ac:dyDescent="0.25">
      <c r="A136" s="1"/>
      <c r="B136" s="289">
        <v>500</v>
      </c>
      <c r="C136" s="289"/>
      <c r="D136" s="289"/>
      <c r="E136" s="289"/>
      <c r="F136" s="290"/>
      <c r="G136" s="67" t="s">
        <v>5</v>
      </c>
      <c r="H136" s="37" t="s">
        <v>0</v>
      </c>
      <c r="I136" s="44">
        <v>300</v>
      </c>
      <c r="J136" s="84">
        <v>3373600</v>
      </c>
      <c r="K136" s="84">
        <v>498285</v>
      </c>
      <c r="L136" s="274">
        <f t="shared" si="2"/>
        <v>14.770126867441309</v>
      </c>
      <c r="M136" s="130"/>
    </row>
    <row r="137" spans="1:13" ht="46.5" customHeight="1" x14ac:dyDescent="0.25">
      <c r="A137" s="1"/>
      <c r="B137" s="115"/>
      <c r="C137" s="115"/>
      <c r="D137" s="115"/>
      <c r="E137" s="115"/>
      <c r="F137" s="116"/>
      <c r="G137" s="119" t="s">
        <v>223</v>
      </c>
      <c r="H137" s="171" t="s">
        <v>224</v>
      </c>
      <c r="I137" s="44"/>
      <c r="J137" s="87">
        <f>SUM(J138+J140)</f>
        <v>539000</v>
      </c>
      <c r="K137" s="87">
        <f>SUM(K138+K140)</f>
        <v>74819</v>
      </c>
      <c r="L137" s="273">
        <f t="shared" si="2"/>
        <v>13.881076066790353</v>
      </c>
      <c r="M137" s="129"/>
    </row>
    <row r="138" spans="1:13" ht="24" customHeight="1" x14ac:dyDescent="0.25">
      <c r="A138" s="1"/>
      <c r="B138" s="115"/>
      <c r="C138" s="115"/>
      <c r="D138" s="115"/>
      <c r="E138" s="115"/>
      <c r="F138" s="116"/>
      <c r="G138" s="71" t="s">
        <v>225</v>
      </c>
      <c r="H138" s="175" t="s">
        <v>226</v>
      </c>
      <c r="I138" s="44"/>
      <c r="J138" s="84">
        <f>SUM(J139)</f>
        <v>388000</v>
      </c>
      <c r="K138" s="84">
        <f>SUM(K139)</f>
        <v>67319</v>
      </c>
      <c r="L138" s="274">
        <f t="shared" si="2"/>
        <v>17.350257731958763</v>
      </c>
      <c r="M138" s="130"/>
    </row>
    <row r="139" spans="1:13" ht="49.5" customHeight="1" x14ac:dyDescent="0.25">
      <c r="A139" s="1"/>
      <c r="B139" s="115"/>
      <c r="C139" s="115"/>
      <c r="D139" s="115"/>
      <c r="E139" s="115"/>
      <c r="F139" s="116"/>
      <c r="G139" s="69" t="s">
        <v>4</v>
      </c>
      <c r="H139" s="150"/>
      <c r="I139" s="44">
        <v>600</v>
      </c>
      <c r="J139" s="84">
        <v>388000</v>
      </c>
      <c r="K139" s="84">
        <v>67319</v>
      </c>
      <c r="L139" s="274">
        <f t="shared" si="2"/>
        <v>17.350257731958763</v>
      </c>
      <c r="M139" s="130"/>
    </row>
    <row r="140" spans="1:13" ht="32.25" customHeight="1" x14ac:dyDescent="0.25">
      <c r="A140" s="1"/>
      <c r="B140" s="305" t="s">
        <v>54</v>
      </c>
      <c r="C140" s="306"/>
      <c r="D140" s="306"/>
      <c r="E140" s="306"/>
      <c r="F140" s="306"/>
      <c r="G140" s="71" t="s">
        <v>227</v>
      </c>
      <c r="H140" s="175" t="s">
        <v>228</v>
      </c>
      <c r="I140" s="44" t="s">
        <v>0</v>
      </c>
      <c r="J140" s="84">
        <f>SUM(J141:J142)</f>
        <v>151000</v>
      </c>
      <c r="K140" s="84">
        <f>SUM(K141:K142)</f>
        <v>7500</v>
      </c>
      <c r="L140" s="275">
        <f t="shared" si="2"/>
        <v>4.9668874172185431</v>
      </c>
      <c r="M140" s="129"/>
    </row>
    <row r="141" spans="1:13" ht="36" customHeight="1" x14ac:dyDescent="0.25">
      <c r="A141" s="1"/>
      <c r="B141" s="290">
        <v>500</v>
      </c>
      <c r="C141" s="304"/>
      <c r="D141" s="304"/>
      <c r="E141" s="304"/>
      <c r="F141" s="304"/>
      <c r="G141" s="66" t="s">
        <v>2</v>
      </c>
      <c r="H141" s="51"/>
      <c r="I141" s="44">
        <v>200</v>
      </c>
      <c r="J141" s="84">
        <v>89000</v>
      </c>
      <c r="K141" s="84">
        <v>0</v>
      </c>
      <c r="L141" s="276">
        <f t="shared" si="2"/>
        <v>0</v>
      </c>
      <c r="M141" s="130"/>
    </row>
    <row r="142" spans="1:13" ht="49.5" customHeight="1" x14ac:dyDescent="0.25">
      <c r="A142" s="1"/>
      <c r="B142" s="246"/>
      <c r="C142" s="251"/>
      <c r="D142" s="251"/>
      <c r="E142" s="251"/>
      <c r="F142" s="251"/>
      <c r="G142" s="69" t="s">
        <v>4</v>
      </c>
      <c r="H142" s="150"/>
      <c r="I142" s="44">
        <v>600</v>
      </c>
      <c r="J142" s="84">
        <v>62000</v>
      </c>
      <c r="K142" s="84">
        <v>7500</v>
      </c>
      <c r="L142" s="274">
        <f t="shared" si="2"/>
        <v>12.096774193548388</v>
      </c>
      <c r="M142" s="130"/>
    </row>
    <row r="143" spans="1:13" ht="79.5" customHeight="1" x14ac:dyDescent="0.25">
      <c r="A143" s="1"/>
      <c r="B143" s="115"/>
      <c r="C143" s="115"/>
      <c r="D143" s="115"/>
      <c r="E143" s="115"/>
      <c r="F143" s="116"/>
      <c r="G143" s="73" t="s">
        <v>404</v>
      </c>
      <c r="H143" s="145" t="s">
        <v>229</v>
      </c>
      <c r="I143" s="81"/>
      <c r="J143" s="87">
        <f>SUM(J144)</f>
        <v>100000</v>
      </c>
      <c r="K143" s="87">
        <f>SUM(K144)</f>
        <v>40000</v>
      </c>
      <c r="L143" s="273">
        <f t="shared" si="2"/>
        <v>40</v>
      </c>
      <c r="M143" s="130"/>
    </row>
    <row r="144" spans="1:13" ht="172.5" customHeight="1" x14ac:dyDescent="0.25">
      <c r="A144" s="1"/>
      <c r="B144" s="115"/>
      <c r="C144" s="115"/>
      <c r="D144" s="115"/>
      <c r="E144" s="115"/>
      <c r="F144" s="116"/>
      <c r="G144" s="157" t="s">
        <v>367</v>
      </c>
      <c r="H144" s="171" t="s">
        <v>230</v>
      </c>
      <c r="I144" s="44"/>
      <c r="J144" s="87">
        <f>SUM(J145)</f>
        <v>100000</v>
      </c>
      <c r="K144" s="87">
        <f>SUM(K145)</f>
        <v>40000</v>
      </c>
      <c r="L144" s="273">
        <f t="shared" si="2"/>
        <v>40</v>
      </c>
      <c r="M144" s="130"/>
    </row>
    <row r="145" spans="1:13" ht="93.75" customHeight="1" x14ac:dyDescent="0.25">
      <c r="A145" s="1"/>
      <c r="B145" s="115"/>
      <c r="C145" s="115"/>
      <c r="D145" s="115"/>
      <c r="E145" s="115"/>
      <c r="F145" s="116"/>
      <c r="G145" s="154" t="s">
        <v>405</v>
      </c>
      <c r="H145" s="175" t="s">
        <v>231</v>
      </c>
      <c r="I145" s="44"/>
      <c r="J145" s="84">
        <f>SUM(J146:J147)</f>
        <v>100000</v>
      </c>
      <c r="K145" s="84">
        <f>SUM(K146:K147)</f>
        <v>40000</v>
      </c>
      <c r="L145" s="274">
        <f t="shared" si="2"/>
        <v>40</v>
      </c>
      <c r="M145" s="129"/>
    </row>
    <row r="146" spans="1:13" ht="33.75" customHeight="1" x14ac:dyDescent="0.25">
      <c r="A146" s="1"/>
      <c r="B146" s="29"/>
      <c r="C146" s="29"/>
      <c r="D146" s="29"/>
      <c r="E146" s="29"/>
      <c r="F146" s="30"/>
      <c r="G146" s="67" t="s">
        <v>2</v>
      </c>
      <c r="H146" s="37"/>
      <c r="I146" s="44">
        <v>200</v>
      </c>
      <c r="J146" s="84">
        <v>10000</v>
      </c>
      <c r="K146" s="84">
        <v>0</v>
      </c>
      <c r="L146" s="274">
        <f t="shared" si="2"/>
        <v>0</v>
      </c>
      <c r="M146" s="130"/>
    </row>
    <row r="147" spans="1:13" ht="52.5" customHeight="1" x14ac:dyDescent="0.25">
      <c r="A147" s="1"/>
      <c r="B147" s="245"/>
      <c r="C147" s="245"/>
      <c r="D147" s="245"/>
      <c r="E147" s="245"/>
      <c r="F147" s="246"/>
      <c r="G147" s="69" t="s">
        <v>4</v>
      </c>
      <c r="H147" s="150"/>
      <c r="I147" s="44">
        <v>600</v>
      </c>
      <c r="J147" s="84">
        <v>90000</v>
      </c>
      <c r="K147" s="84">
        <v>40000</v>
      </c>
      <c r="L147" s="274">
        <f t="shared" si="2"/>
        <v>44.444444444444443</v>
      </c>
      <c r="M147" s="130"/>
    </row>
    <row r="148" spans="1:13" ht="62.25" customHeight="1" x14ac:dyDescent="0.25">
      <c r="A148" s="1"/>
      <c r="B148" s="29"/>
      <c r="C148" s="29"/>
      <c r="D148" s="29"/>
      <c r="E148" s="29"/>
      <c r="F148" s="30"/>
      <c r="G148" s="73" t="s">
        <v>127</v>
      </c>
      <c r="H148" s="145" t="s">
        <v>232</v>
      </c>
      <c r="I148" s="81"/>
      <c r="J148" s="87">
        <f>SUM(J150)</f>
        <v>1400000</v>
      </c>
      <c r="K148" s="87">
        <f>SUM(K150)</f>
        <v>353083</v>
      </c>
      <c r="L148" s="273">
        <f t="shared" si="2"/>
        <v>25.220214285714285</v>
      </c>
      <c r="M148" s="129"/>
    </row>
    <row r="149" spans="1:13" ht="80.25" customHeight="1" x14ac:dyDescent="0.25">
      <c r="A149" s="1"/>
      <c r="B149" s="115"/>
      <c r="C149" s="115"/>
      <c r="D149" s="115"/>
      <c r="E149" s="115"/>
      <c r="F149" s="116"/>
      <c r="G149" s="160" t="s">
        <v>233</v>
      </c>
      <c r="H149" s="173" t="s">
        <v>234</v>
      </c>
      <c r="I149" s="81"/>
      <c r="J149" s="87">
        <f>SUM(J150)</f>
        <v>1400000</v>
      </c>
      <c r="K149" s="87">
        <f>SUM(K150)</f>
        <v>353083</v>
      </c>
      <c r="L149" s="273">
        <f t="shared" si="2"/>
        <v>25.220214285714285</v>
      </c>
      <c r="M149" s="130"/>
    </row>
    <row r="150" spans="1:13" ht="51" customHeight="1" x14ac:dyDescent="0.25">
      <c r="A150" s="1"/>
      <c r="B150" s="29"/>
      <c r="C150" s="29"/>
      <c r="D150" s="29"/>
      <c r="E150" s="29"/>
      <c r="F150" s="30"/>
      <c r="G150" s="66" t="s">
        <v>128</v>
      </c>
      <c r="H150" s="216" t="s">
        <v>235</v>
      </c>
      <c r="I150" s="44"/>
      <c r="J150" s="84">
        <f>SUM(J151+J152)</f>
        <v>1400000</v>
      </c>
      <c r="K150" s="84">
        <f>SUM(K151+K152)</f>
        <v>353083</v>
      </c>
      <c r="L150" s="274">
        <f t="shared" si="2"/>
        <v>25.220214285714285</v>
      </c>
      <c r="M150" s="130"/>
    </row>
    <row r="151" spans="1:13" ht="37.5" customHeight="1" x14ac:dyDescent="0.25">
      <c r="A151" s="1"/>
      <c r="B151" s="214"/>
      <c r="C151" s="214"/>
      <c r="D151" s="214"/>
      <c r="E151" s="214"/>
      <c r="F151" s="215"/>
      <c r="G151" s="67" t="s">
        <v>2</v>
      </c>
      <c r="H151" s="37"/>
      <c r="I151" s="44">
        <v>200</v>
      </c>
      <c r="J151" s="84">
        <v>25000</v>
      </c>
      <c r="K151" s="84">
        <v>5218</v>
      </c>
      <c r="L151" s="274">
        <f t="shared" si="2"/>
        <v>20.872</v>
      </c>
      <c r="M151" s="130"/>
    </row>
    <row r="152" spans="1:13" ht="32.25" customHeight="1" x14ac:dyDescent="0.25">
      <c r="A152" s="1"/>
      <c r="B152" s="29"/>
      <c r="C152" s="29"/>
      <c r="D152" s="29"/>
      <c r="E152" s="29"/>
      <c r="F152" s="30"/>
      <c r="G152" s="67" t="s">
        <v>5</v>
      </c>
      <c r="H152" s="172"/>
      <c r="I152" s="44">
        <v>300</v>
      </c>
      <c r="J152" s="84">
        <v>1375000</v>
      </c>
      <c r="K152" s="84">
        <v>347865</v>
      </c>
      <c r="L152" s="274">
        <f t="shared" si="2"/>
        <v>25.299272727272726</v>
      </c>
      <c r="M152" s="130"/>
    </row>
    <row r="153" spans="1:13" ht="35.25" customHeight="1" x14ac:dyDescent="0.25">
      <c r="A153" s="1"/>
      <c r="B153" s="198"/>
      <c r="C153" s="198"/>
      <c r="D153" s="198"/>
      <c r="E153" s="198"/>
      <c r="F153" s="199"/>
      <c r="G153" s="203" t="s">
        <v>387</v>
      </c>
      <c r="H153" s="204" t="s">
        <v>377</v>
      </c>
      <c r="I153" s="80"/>
      <c r="J153" s="88">
        <f t="shared" ref="J153:K156" si="5">SUM(J154)</f>
        <v>30000</v>
      </c>
      <c r="K153" s="88">
        <f t="shared" si="5"/>
        <v>0</v>
      </c>
      <c r="L153" s="271">
        <f t="shared" si="2"/>
        <v>0</v>
      </c>
      <c r="M153" s="130"/>
    </row>
    <row r="154" spans="1:13" ht="34.5" customHeight="1" x14ac:dyDescent="0.25">
      <c r="A154" s="1"/>
      <c r="B154" s="198"/>
      <c r="C154" s="198"/>
      <c r="D154" s="198"/>
      <c r="E154" s="198"/>
      <c r="F154" s="199"/>
      <c r="G154" s="72" t="s">
        <v>406</v>
      </c>
      <c r="H154" s="205" t="s">
        <v>378</v>
      </c>
      <c r="I154" s="44"/>
      <c r="J154" s="87">
        <f t="shared" si="5"/>
        <v>30000</v>
      </c>
      <c r="K154" s="87">
        <f t="shared" si="5"/>
        <v>0</v>
      </c>
      <c r="L154" s="274">
        <f t="shared" ref="L154:L231" si="6">K154/J154%</f>
        <v>0</v>
      </c>
      <c r="M154" s="130"/>
    </row>
    <row r="155" spans="1:13" ht="65.25" customHeight="1" x14ac:dyDescent="0.25">
      <c r="A155" s="1"/>
      <c r="B155" s="198"/>
      <c r="C155" s="198"/>
      <c r="D155" s="198"/>
      <c r="E155" s="198"/>
      <c r="F155" s="199"/>
      <c r="G155" s="67" t="s">
        <v>443</v>
      </c>
      <c r="H155" s="172" t="s">
        <v>379</v>
      </c>
      <c r="I155" s="80"/>
      <c r="J155" s="84">
        <f t="shared" si="5"/>
        <v>30000</v>
      </c>
      <c r="K155" s="84">
        <f t="shared" si="5"/>
        <v>0</v>
      </c>
      <c r="L155" s="274">
        <f t="shared" si="6"/>
        <v>0</v>
      </c>
      <c r="M155" s="130"/>
    </row>
    <row r="156" spans="1:13" ht="65.25" customHeight="1" x14ac:dyDescent="0.25">
      <c r="A156" s="1"/>
      <c r="B156" s="198"/>
      <c r="C156" s="198"/>
      <c r="D156" s="198"/>
      <c r="E156" s="198"/>
      <c r="F156" s="199"/>
      <c r="G156" s="240" t="s">
        <v>430</v>
      </c>
      <c r="H156" s="75" t="s">
        <v>431</v>
      </c>
      <c r="I156" s="80"/>
      <c r="J156" s="84">
        <f t="shared" si="5"/>
        <v>30000</v>
      </c>
      <c r="K156" s="84">
        <f t="shared" si="5"/>
        <v>0</v>
      </c>
      <c r="L156" s="274">
        <f t="shared" si="6"/>
        <v>0</v>
      </c>
      <c r="M156" s="130"/>
    </row>
    <row r="157" spans="1:13" ht="33" customHeight="1" x14ac:dyDescent="0.25">
      <c r="A157" s="1"/>
      <c r="B157" s="198"/>
      <c r="C157" s="198"/>
      <c r="D157" s="198"/>
      <c r="E157" s="198"/>
      <c r="F157" s="199"/>
      <c r="G157" s="67" t="s">
        <v>2</v>
      </c>
      <c r="H157" s="37"/>
      <c r="I157" s="44">
        <v>200</v>
      </c>
      <c r="J157" s="85">
        <v>30000</v>
      </c>
      <c r="K157" s="85">
        <v>0</v>
      </c>
      <c r="L157" s="274">
        <f t="shared" si="6"/>
        <v>0</v>
      </c>
      <c r="M157" s="130"/>
    </row>
    <row r="158" spans="1:13" ht="76.5" customHeight="1" x14ac:dyDescent="0.25">
      <c r="A158" s="1"/>
      <c r="B158" s="302" t="s">
        <v>53</v>
      </c>
      <c r="C158" s="302"/>
      <c r="D158" s="302"/>
      <c r="E158" s="302"/>
      <c r="F158" s="303"/>
      <c r="G158" s="90" t="s">
        <v>95</v>
      </c>
      <c r="H158" s="176" t="s">
        <v>236</v>
      </c>
      <c r="I158" s="82" t="s">
        <v>0</v>
      </c>
      <c r="J158" s="88">
        <f>SUM(J159+J165+J170+J176)</f>
        <v>277457</v>
      </c>
      <c r="K158" s="88">
        <f>SUM(K159+K165+K170+K176)</f>
        <v>62819</v>
      </c>
      <c r="L158" s="271">
        <f t="shared" si="6"/>
        <v>22.640985810413863</v>
      </c>
      <c r="M158" s="129"/>
    </row>
    <row r="159" spans="1:13" ht="79.5" customHeight="1" x14ac:dyDescent="0.25">
      <c r="A159" s="1"/>
      <c r="B159" s="293" t="s">
        <v>52</v>
      </c>
      <c r="C159" s="293"/>
      <c r="D159" s="293"/>
      <c r="E159" s="293"/>
      <c r="F159" s="294"/>
      <c r="G159" s="73" t="s">
        <v>407</v>
      </c>
      <c r="H159" s="177" t="s">
        <v>237</v>
      </c>
      <c r="I159" s="81" t="s">
        <v>0</v>
      </c>
      <c r="J159" s="87">
        <f>SUM(J161+J163)</f>
        <v>167457</v>
      </c>
      <c r="K159" s="87">
        <f>SUM(K161+K163)</f>
        <v>55819</v>
      </c>
      <c r="L159" s="273">
        <f t="shared" si="6"/>
        <v>33.333333333333336</v>
      </c>
      <c r="M159" s="129"/>
    </row>
    <row r="160" spans="1:13" ht="82.5" customHeight="1" x14ac:dyDescent="0.25">
      <c r="A160" s="1"/>
      <c r="B160" s="117"/>
      <c r="C160" s="117"/>
      <c r="D160" s="117"/>
      <c r="E160" s="117"/>
      <c r="F160" s="118"/>
      <c r="G160" s="73" t="s">
        <v>449</v>
      </c>
      <c r="H160" s="179" t="s">
        <v>238</v>
      </c>
      <c r="I160" s="79"/>
      <c r="J160" s="87">
        <f>SUM(J161+J163)</f>
        <v>167457</v>
      </c>
      <c r="K160" s="87">
        <f>SUM(K161+K163)</f>
        <v>55819</v>
      </c>
      <c r="L160" s="273">
        <f t="shared" si="6"/>
        <v>33.333333333333336</v>
      </c>
      <c r="M160" s="129"/>
    </row>
    <row r="161" spans="1:13" ht="93" customHeight="1" x14ac:dyDescent="0.25">
      <c r="A161" s="1"/>
      <c r="B161" s="297" t="s">
        <v>51</v>
      </c>
      <c r="C161" s="297"/>
      <c r="D161" s="297"/>
      <c r="E161" s="297"/>
      <c r="F161" s="298"/>
      <c r="G161" s="65" t="s">
        <v>450</v>
      </c>
      <c r="H161" s="192" t="s">
        <v>239</v>
      </c>
      <c r="I161" s="44" t="s">
        <v>0</v>
      </c>
      <c r="J161" s="84">
        <f>SUM(J162)</f>
        <v>16746</v>
      </c>
      <c r="K161" s="84">
        <f>SUM(K162)</f>
        <v>5582</v>
      </c>
      <c r="L161" s="274">
        <f t="shared" si="6"/>
        <v>33.333333333333329</v>
      </c>
      <c r="M161" s="129"/>
    </row>
    <row r="162" spans="1:13" ht="48.75" customHeight="1" x14ac:dyDescent="0.25">
      <c r="A162" s="1"/>
      <c r="B162" s="297">
        <v>200</v>
      </c>
      <c r="C162" s="297"/>
      <c r="D162" s="297"/>
      <c r="E162" s="297"/>
      <c r="F162" s="298"/>
      <c r="G162" s="66" t="s">
        <v>4</v>
      </c>
      <c r="H162" s="172" t="s">
        <v>0</v>
      </c>
      <c r="I162" s="44">
        <v>600</v>
      </c>
      <c r="J162" s="84">
        <v>16746</v>
      </c>
      <c r="K162" s="84">
        <v>5582</v>
      </c>
      <c r="L162" s="274">
        <f t="shared" si="6"/>
        <v>33.333333333333329</v>
      </c>
      <c r="M162" s="130"/>
    </row>
    <row r="163" spans="1:13" ht="70.5" customHeight="1" x14ac:dyDescent="0.25">
      <c r="A163" s="1"/>
      <c r="B163" s="291" t="s">
        <v>50</v>
      </c>
      <c r="C163" s="291"/>
      <c r="D163" s="291"/>
      <c r="E163" s="291"/>
      <c r="F163" s="292"/>
      <c r="G163" s="66" t="s">
        <v>241</v>
      </c>
      <c r="H163" s="178" t="s">
        <v>240</v>
      </c>
      <c r="I163" s="44" t="s">
        <v>0</v>
      </c>
      <c r="J163" s="84">
        <f>SUM(J164)</f>
        <v>150711</v>
      </c>
      <c r="K163" s="84">
        <f>SUM(K164)</f>
        <v>50237</v>
      </c>
      <c r="L163" s="274">
        <f t="shared" si="6"/>
        <v>33.333333333333336</v>
      </c>
      <c r="M163" s="130"/>
    </row>
    <row r="164" spans="1:13" ht="48" customHeight="1" x14ac:dyDescent="0.25">
      <c r="A164" s="1"/>
      <c r="B164" s="289">
        <v>500</v>
      </c>
      <c r="C164" s="289"/>
      <c r="D164" s="289"/>
      <c r="E164" s="289"/>
      <c r="F164" s="290"/>
      <c r="G164" s="67" t="s">
        <v>4</v>
      </c>
      <c r="H164" s="37" t="s">
        <v>0</v>
      </c>
      <c r="I164" s="44">
        <v>600</v>
      </c>
      <c r="J164" s="84">
        <v>150711</v>
      </c>
      <c r="K164" s="84">
        <v>50237</v>
      </c>
      <c r="L164" s="274">
        <f t="shared" si="6"/>
        <v>33.333333333333336</v>
      </c>
      <c r="M164" s="130"/>
    </row>
    <row r="165" spans="1:13" ht="64.5" customHeight="1" x14ac:dyDescent="0.25">
      <c r="A165" s="1"/>
      <c r="B165" s="13"/>
      <c r="C165" s="13"/>
      <c r="D165" s="13"/>
      <c r="E165" s="13"/>
      <c r="F165" s="14"/>
      <c r="G165" s="73" t="s">
        <v>408</v>
      </c>
      <c r="H165" s="177" t="s">
        <v>380</v>
      </c>
      <c r="I165" s="44"/>
      <c r="J165" s="87">
        <f>SUM(J167)</f>
        <v>80000</v>
      </c>
      <c r="K165" s="87">
        <f>SUM(K167)</f>
        <v>7000</v>
      </c>
      <c r="L165" s="273">
        <f t="shared" si="6"/>
        <v>8.75</v>
      </c>
      <c r="M165" s="129"/>
    </row>
    <row r="166" spans="1:13" ht="67.5" customHeight="1" x14ac:dyDescent="0.25">
      <c r="A166" s="1"/>
      <c r="B166" s="115"/>
      <c r="C166" s="115"/>
      <c r="D166" s="115"/>
      <c r="E166" s="115"/>
      <c r="F166" s="116"/>
      <c r="G166" s="73" t="s">
        <v>243</v>
      </c>
      <c r="H166" s="179" t="s">
        <v>381</v>
      </c>
      <c r="I166" s="44"/>
      <c r="J166" s="87">
        <f>SUM(J167)</f>
        <v>80000</v>
      </c>
      <c r="K166" s="87">
        <f>SUM(K167)</f>
        <v>7000</v>
      </c>
      <c r="L166" s="273">
        <f t="shared" si="6"/>
        <v>8.75</v>
      </c>
      <c r="M166" s="130"/>
    </row>
    <row r="167" spans="1:13" ht="78.75" customHeight="1" x14ac:dyDescent="0.25">
      <c r="A167" s="1"/>
      <c r="B167" s="13"/>
      <c r="C167" s="13"/>
      <c r="D167" s="13"/>
      <c r="E167" s="13"/>
      <c r="F167" s="14"/>
      <c r="G167" s="65" t="s">
        <v>409</v>
      </c>
      <c r="H167" s="178" t="s">
        <v>382</v>
      </c>
      <c r="I167" s="44"/>
      <c r="J167" s="84">
        <f>SUM(J168+J169)</f>
        <v>80000</v>
      </c>
      <c r="K167" s="84">
        <f>SUM(K168+K169)</f>
        <v>7000</v>
      </c>
      <c r="L167" s="274">
        <f t="shared" si="6"/>
        <v>8.75</v>
      </c>
      <c r="M167" s="129"/>
    </row>
    <row r="168" spans="1:13" ht="33.75" customHeight="1" x14ac:dyDescent="0.25">
      <c r="A168" s="1"/>
      <c r="B168" s="13"/>
      <c r="C168" s="13"/>
      <c r="D168" s="13"/>
      <c r="E168" s="13"/>
      <c r="F168" s="14"/>
      <c r="G168" s="69" t="s">
        <v>2</v>
      </c>
      <c r="H168" s="150" t="s">
        <v>0</v>
      </c>
      <c r="I168" s="80">
        <v>200</v>
      </c>
      <c r="J168" s="85">
        <v>13000</v>
      </c>
      <c r="K168" s="85">
        <v>7000</v>
      </c>
      <c r="L168" s="274">
        <f t="shared" si="6"/>
        <v>53.846153846153847</v>
      </c>
      <c r="M168" s="130"/>
    </row>
    <row r="169" spans="1:13" ht="50.25" customHeight="1" x14ac:dyDescent="0.25">
      <c r="A169" s="1"/>
      <c r="B169" s="99"/>
      <c r="C169" s="99"/>
      <c r="D169" s="99"/>
      <c r="E169" s="99"/>
      <c r="F169" s="100"/>
      <c r="G169" s="67" t="s">
        <v>4</v>
      </c>
      <c r="H169" s="37" t="s">
        <v>0</v>
      </c>
      <c r="I169" s="44">
        <v>600</v>
      </c>
      <c r="J169" s="84">
        <v>67000</v>
      </c>
      <c r="K169" s="84">
        <v>0</v>
      </c>
      <c r="L169" s="274">
        <f t="shared" si="6"/>
        <v>0</v>
      </c>
      <c r="M169" s="130"/>
    </row>
    <row r="170" spans="1:13" ht="52.5" customHeight="1" x14ac:dyDescent="0.25">
      <c r="A170" s="1"/>
      <c r="B170" s="198"/>
      <c r="C170" s="198"/>
      <c r="D170" s="198"/>
      <c r="E170" s="198"/>
      <c r="F170" s="199"/>
      <c r="G170" s="72" t="s">
        <v>410</v>
      </c>
      <c r="H170" s="206" t="s">
        <v>242</v>
      </c>
      <c r="I170" s="44"/>
      <c r="J170" s="87">
        <f>SUM(J171+J174)</f>
        <v>10000</v>
      </c>
      <c r="K170" s="87">
        <f>SUM(K171+K174)</f>
        <v>0</v>
      </c>
      <c r="L170" s="273">
        <f t="shared" si="6"/>
        <v>0</v>
      </c>
      <c r="M170" s="130"/>
    </row>
    <row r="171" spans="1:13" ht="97.5" customHeight="1" x14ac:dyDescent="0.25">
      <c r="A171" s="1"/>
      <c r="B171" s="198"/>
      <c r="C171" s="198"/>
      <c r="D171" s="198"/>
      <c r="E171" s="198"/>
      <c r="F171" s="199"/>
      <c r="G171" s="70" t="s">
        <v>427</v>
      </c>
      <c r="H171" s="206" t="s">
        <v>397</v>
      </c>
      <c r="I171" s="81"/>
      <c r="J171" s="87">
        <f>SUM(J172)</f>
        <v>5000</v>
      </c>
      <c r="K171" s="87">
        <f>SUM(K172)</f>
        <v>0</v>
      </c>
      <c r="L171" s="273">
        <f t="shared" si="6"/>
        <v>0</v>
      </c>
      <c r="M171" s="130"/>
    </row>
    <row r="172" spans="1:13" ht="36.75" customHeight="1" x14ac:dyDescent="0.25">
      <c r="A172" s="1"/>
      <c r="B172" s="198"/>
      <c r="C172" s="198"/>
      <c r="D172" s="198"/>
      <c r="E172" s="198"/>
      <c r="F172" s="199"/>
      <c r="G172" s="67" t="s">
        <v>383</v>
      </c>
      <c r="H172" s="191" t="s">
        <v>398</v>
      </c>
      <c r="I172" s="44"/>
      <c r="J172" s="84">
        <f>SUM(J173)</f>
        <v>5000</v>
      </c>
      <c r="K172" s="84">
        <f>SUM(K173)</f>
        <v>0</v>
      </c>
      <c r="L172" s="274">
        <f t="shared" si="6"/>
        <v>0</v>
      </c>
      <c r="M172" s="130"/>
    </row>
    <row r="173" spans="1:13" ht="37.5" customHeight="1" x14ac:dyDescent="0.25">
      <c r="A173" s="1"/>
      <c r="B173" s="198"/>
      <c r="C173" s="198"/>
      <c r="D173" s="198"/>
      <c r="E173" s="198"/>
      <c r="F173" s="199"/>
      <c r="G173" s="67" t="s">
        <v>2</v>
      </c>
      <c r="H173" s="37" t="s">
        <v>0</v>
      </c>
      <c r="I173" s="44">
        <v>200</v>
      </c>
      <c r="J173" s="84">
        <v>5000</v>
      </c>
      <c r="K173" s="84">
        <v>0</v>
      </c>
      <c r="L173" s="274">
        <f t="shared" si="6"/>
        <v>0</v>
      </c>
      <c r="M173" s="130"/>
    </row>
    <row r="174" spans="1:13" ht="33.75" customHeight="1" x14ac:dyDescent="0.25">
      <c r="A174" s="1"/>
      <c r="B174" s="198"/>
      <c r="C174" s="198"/>
      <c r="D174" s="198"/>
      <c r="E174" s="198"/>
      <c r="F174" s="199"/>
      <c r="G174" s="67" t="s">
        <v>384</v>
      </c>
      <c r="H174" s="191" t="s">
        <v>399</v>
      </c>
      <c r="I174" s="44"/>
      <c r="J174" s="87">
        <f>SUM(J175)</f>
        <v>5000</v>
      </c>
      <c r="K174" s="87">
        <f>SUM(K175)</f>
        <v>0</v>
      </c>
      <c r="L174" s="274">
        <f t="shared" si="6"/>
        <v>0</v>
      </c>
      <c r="M174" s="130"/>
    </row>
    <row r="175" spans="1:13" ht="33.75" customHeight="1" x14ac:dyDescent="0.25">
      <c r="A175" s="1"/>
      <c r="B175" s="198"/>
      <c r="C175" s="198"/>
      <c r="D175" s="198"/>
      <c r="E175" s="198"/>
      <c r="F175" s="199"/>
      <c r="G175" s="66" t="s">
        <v>2</v>
      </c>
      <c r="H175" s="37" t="s">
        <v>0</v>
      </c>
      <c r="I175" s="44">
        <v>200</v>
      </c>
      <c r="J175" s="85">
        <v>5000</v>
      </c>
      <c r="K175" s="85">
        <v>0</v>
      </c>
      <c r="L175" s="274">
        <f t="shared" si="6"/>
        <v>0</v>
      </c>
      <c r="M175" s="130"/>
    </row>
    <row r="176" spans="1:13" ht="49.5" customHeight="1" x14ac:dyDescent="0.25">
      <c r="A176" s="1"/>
      <c r="B176" s="221"/>
      <c r="C176" s="221"/>
      <c r="D176" s="221"/>
      <c r="E176" s="221"/>
      <c r="F176" s="222"/>
      <c r="G176" s="66" t="s">
        <v>451</v>
      </c>
      <c r="H176" s="191" t="s">
        <v>434</v>
      </c>
      <c r="I176" s="44"/>
      <c r="J176" s="87">
        <f t="shared" ref="J176:K178" si="7">SUM(J177)</f>
        <v>20000</v>
      </c>
      <c r="K176" s="87">
        <f t="shared" si="7"/>
        <v>0</v>
      </c>
      <c r="L176" s="273">
        <f t="shared" si="6"/>
        <v>0</v>
      </c>
      <c r="M176" s="130"/>
    </row>
    <row r="177" spans="1:13" ht="33.75" customHeight="1" x14ac:dyDescent="0.25">
      <c r="A177" s="1"/>
      <c r="B177" s="221"/>
      <c r="C177" s="221"/>
      <c r="D177" s="221"/>
      <c r="E177" s="221"/>
      <c r="F177" s="222"/>
      <c r="G177" s="66" t="s">
        <v>432</v>
      </c>
      <c r="H177" s="191" t="s">
        <v>435</v>
      </c>
      <c r="I177" s="44"/>
      <c r="J177" s="87">
        <f t="shared" si="7"/>
        <v>20000</v>
      </c>
      <c r="K177" s="87">
        <f t="shared" si="7"/>
        <v>0</v>
      </c>
      <c r="L177" s="278">
        <f t="shared" si="6"/>
        <v>0</v>
      </c>
      <c r="M177" s="130"/>
    </row>
    <row r="178" spans="1:13" ht="33.75" customHeight="1" x14ac:dyDescent="0.25">
      <c r="A178" s="1"/>
      <c r="B178" s="221"/>
      <c r="C178" s="221"/>
      <c r="D178" s="221"/>
      <c r="E178" s="221"/>
      <c r="F178" s="222"/>
      <c r="G178" s="66" t="s">
        <v>433</v>
      </c>
      <c r="H178" s="191" t="s">
        <v>436</v>
      </c>
      <c r="I178" s="44"/>
      <c r="J178" s="84">
        <f t="shared" si="7"/>
        <v>20000</v>
      </c>
      <c r="K178" s="84">
        <f t="shared" si="7"/>
        <v>0</v>
      </c>
      <c r="L178" s="274">
        <f t="shared" si="6"/>
        <v>0</v>
      </c>
      <c r="M178" s="130"/>
    </row>
    <row r="179" spans="1:13" ht="33.75" customHeight="1" x14ac:dyDescent="0.25">
      <c r="A179" s="1"/>
      <c r="B179" s="221"/>
      <c r="C179" s="221"/>
      <c r="D179" s="221"/>
      <c r="E179" s="221"/>
      <c r="F179" s="222"/>
      <c r="G179" s="67" t="s">
        <v>2</v>
      </c>
      <c r="H179" s="37" t="s">
        <v>0</v>
      </c>
      <c r="I179" s="44">
        <v>200</v>
      </c>
      <c r="J179" s="84">
        <v>20000</v>
      </c>
      <c r="K179" s="84">
        <v>0</v>
      </c>
      <c r="L179" s="274">
        <f t="shared" si="6"/>
        <v>0</v>
      </c>
      <c r="M179" s="130"/>
    </row>
    <row r="180" spans="1:13" ht="64.5" customHeight="1" x14ac:dyDescent="0.25">
      <c r="A180" s="1"/>
      <c r="B180" s="302" t="s">
        <v>49</v>
      </c>
      <c r="C180" s="302"/>
      <c r="D180" s="302"/>
      <c r="E180" s="302"/>
      <c r="F180" s="303"/>
      <c r="G180" s="90" t="s">
        <v>96</v>
      </c>
      <c r="H180" s="193" t="s">
        <v>244</v>
      </c>
      <c r="I180" s="82" t="s">
        <v>0</v>
      </c>
      <c r="J180" s="88">
        <f>SUM(J181+J190)</f>
        <v>6909000</v>
      </c>
      <c r="K180" s="88">
        <f>SUM(K181+K190)</f>
        <v>1514864</v>
      </c>
      <c r="L180" s="271">
        <f t="shared" si="6"/>
        <v>21.925951657258647</v>
      </c>
      <c r="M180" s="128"/>
    </row>
    <row r="181" spans="1:13" ht="62.25" customHeight="1" x14ac:dyDescent="0.25">
      <c r="A181" s="1"/>
      <c r="B181" s="293" t="s">
        <v>48</v>
      </c>
      <c r="C181" s="293"/>
      <c r="D181" s="293"/>
      <c r="E181" s="293"/>
      <c r="F181" s="294"/>
      <c r="G181" s="72" t="s">
        <v>411</v>
      </c>
      <c r="H181" s="177" t="s">
        <v>245</v>
      </c>
      <c r="I181" s="79" t="s">
        <v>0</v>
      </c>
      <c r="J181" s="87">
        <f>SUM(J182+J185)</f>
        <v>6809000</v>
      </c>
      <c r="K181" s="87">
        <f>SUM(K182+K185)</f>
        <v>1514864</v>
      </c>
      <c r="L181" s="273">
        <f t="shared" si="6"/>
        <v>22.247965927448966</v>
      </c>
      <c r="M181" s="129"/>
    </row>
    <row r="182" spans="1:13" ht="81" customHeight="1" x14ac:dyDescent="0.25">
      <c r="A182" s="1"/>
      <c r="B182" s="117"/>
      <c r="C182" s="117"/>
      <c r="D182" s="117"/>
      <c r="E182" s="117"/>
      <c r="F182" s="118"/>
      <c r="G182" s="72" t="s">
        <v>246</v>
      </c>
      <c r="H182" s="179" t="s">
        <v>247</v>
      </c>
      <c r="I182" s="79"/>
      <c r="J182" s="87">
        <f>SUM(J183)</f>
        <v>50000</v>
      </c>
      <c r="K182" s="87">
        <f>SUM(K183)</f>
        <v>33200</v>
      </c>
      <c r="L182" s="273">
        <f t="shared" si="6"/>
        <v>66.400000000000006</v>
      </c>
      <c r="M182" s="130"/>
    </row>
    <row r="183" spans="1:13" ht="63.75" customHeight="1" x14ac:dyDescent="0.25">
      <c r="A183" s="1"/>
      <c r="B183" s="17"/>
      <c r="C183" s="17"/>
      <c r="D183" s="17"/>
      <c r="E183" s="17"/>
      <c r="F183" s="18"/>
      <c r="G183" s="65" t="s">
        <v>79</v>
      </c>
      <c r="H183" s="180" t="s">
        <v>248</v>
      </c>
      <c r="I183" s="44"/>
      <c r="J183" s="84">
        <f>SUM(J184)</f>
        <v>50000</v>
      </c>
      <c r="K183" s="84">
        <f>SUM(K184)</f>
        <v>33200</v>
      </c>
      <c r="L183" s="274">
        <f t="shared" si="6"/>
        <v>66.400000000000006</v>
      </c>
      <c r="M183" s="130"/>
    </row>
    <row r="184" spans="1:13" ht="34.5" customHeight="1" x14ac:dyDescent="0.25">
      <c r="A184" s="1"/>
      <c r="B184" s="17"/>
      <c r="C184" s="17"/>
      <c r="D184" s="17"/>
      <c r="E184" s="17"/>
      <c r="F184" s="18"/>
      <c r="G184" s="67" t="s">
        <v>2</v>
      </c>
      <c r="H184" s="37" t="s">
        <v>0</v>
      </c>
      <c r="I184" s="44">
        <v>200</v>
      </c>
      <c r="J184" s="84">
        <v>50000</v>
      </c>
      <c r="K184" s="84">
        <v>33200</v>
      </c>
      <c r="L184" s="274">
        <f t="shared" si="6"/>
        <v>66.400000000000006</v>
      </c>
      <c r="M184" s="130"/>
    </row>
    <row r="185" spans="1:13" ht="97.5" customHeight="1" x14ac:dyDescent="0.25">
      <c r="A185" s="1"/>
      <c r="B185" s="117"/>
      <c r="C185" s="117"/>
      <c r="D185" s="117"/>
      <c r="E185" s="117"/>
      <c r="F185" s="118"/>
      <c r="G185" s="74" t="s">
        <v>249</v>
      </c>
      <c r="H185" s="209" t="s">
        <v>503</v>
      </c>
      <c r="I185" s="81"/>
      <c r="J185" s="87">
        <f>SUM(J186)</f>
        <v>6759000</v>
      </c>
      <c r="K185" s="87">
        <f>SUM(K186)</f>
        <v>1481664</v>
      </c>
      <c r="L185" s="273">
        <f t="shared" si="6"/>
        <v>21.921349312028408</v>
      </c>
      <c r="M185" s="130"/>
    </row>
    <row r="186" spans="1:13" ht="49.5" customHeight="1" x14ac:dyDescent="0.25">
      <c r="A186" s="1"/>
      <c r="B186" s="117"/>
      <c r="C186" s="117"/>
      <c r="D186" s="117"/>
      <c r="E186" s="117"/>
      <c r="F186" s="118"/>
      <c r="G186" s="66" t="s">
        <v>97</v>
      </c>
      <c r="H186" s="192" t="s">
        <v>250</v>
      </c>
      <c r="I186" s="44"/>
      <c r="J186" s="84">
        <f>SUM(J187:J189)</f>
        <v>6759000</v>
      </c>
      <c r="K186" s="84">
        <f>SUM(K187:K189)</f>
        <v>1481664</v>
      </c>
      <c r="L186" s="274">
        <f t="shared" si="6"/>
        <v>21.921349312028408</v>
      </c>
      <c r="M186" s="130"/>
    </row>
    <row r="187" spans="1:13" ht="82.5" customHeight="1" x14ac:dyDescent="0.25">
      <c r="A187" s="1"/>
      <c r="B187" s="15"/>
      <c r="C187" s="15"/>
      <c r="D187" s="15"/>
      <c r="E187" s="15"/>
      <c r="F187" s="16"/>
      <c r="G187" s="67" t="s">
        <v>3</v>
      </c>
      <c r="H187" s="37" t="s">
        <v>0</v>
      </c>
      <c r="I187" s="44">
        <v>100</v>
      </c>
      <c r="J187" s="84">
        <v>5480000</v>
      </c>
      <c r="K187" s="84">
        <v>1241480</v>
      </c>
      <c r="L187" s="274">
        <f t="shared" si="6"/>
        <v>22.654744525547446</v>
      </c>
      <c r="M187" s="130"/>
    </row>
    <row r="188" spans="1:13" ht="36" customHeight="1" x14ac:dyDescent="0.25">
      <c r="A188" s="1"/>
      <c r="B188" s="297">
        <v>200</v>
      </c>
      <c r="C188" s="297"/>
      <c r="D188" s="297"/>
      <c r="E188" s="297"/>
      <c r="F188" s="298"/>
      <c r="G188" s="67" t="s">
        <v>2</v>
      </c>
      <c r="H188" s="37" t="s">
        <v>0</v>
      </c>
      <c r="I188" s="44">
        <v>200</v>
      </c>
      <c r="J188" s="84">
        <v>1247000</v>
      </c>
      <c r="K188" s="84">
        <v>239841</v>
      </c>
      <c r="L188" s="274">
        <f t="shared" si="6"/>
        <v>19.233440256615879</v>
      </c>
      <c r="M188" s="130"/>
    </row>
    <row r="189" spans="1:13" ht="15.75" x14ac:dyDescent="0.25">
      <c r="A189" s="1"/>
      <c r="B189" s="289">
        <v>600</v>
      </c>
      <c r="C189" s="289"/>
      <c r="D189" s="289"/>
      <c r="E189" s="289"/>
      <c r="F189" s="290"/>
      <c r="G189" s="67" t="s">
        <v>1</v>
      </c>
      <c r="H189" s="37" t="s">
        <v>0</v>
      </c>
      <c r="I189" s="44">
        <v>800</v>
      </c>
      <c r="J189" s="84">
        <v>32000</v>
      </c>
      <c r="K189" s="84">
        <v>343</v>
      </c>
      <c r="L189" s="274">
        <f t="shared" si="6"/>
        <v>1.0718749999999999</v>
      </c>
      <c r="M189" s="130"/>
    </row>
    <row r="190" spans="1:13" ht="141.75" x14ac:dyDescent="0.25">
      <c r="A190" s="1"/>
      <c r="B190" s="221"/>
      <c r="C190" s="221"/>
      <c r="D190" s="221"/>
      <c r="E190" s="221"/>
      <c r="F190" s="222"/>
      <c r="G190" s="72" t="s">
        <v>444</v>
      </c>
      <c r="H190" s="206" t="s">
        <v>437</v>
      </c>
      <c r="I190" s="81"/>
      <c r="J190" s="87">
        <f t="shared" ref="J190:K192" si="8">SUM(J191)</f>
        <v>100000</v>
      </c>
      <c r="K190" s="87">
        <f t="shared" si="8"/>
        <v>0</v>
      </c>
      <c r="L190" s="273">
        <f t="shared" si="6"/>
        <v>0</v>
      </c>
      <c r="M190" s="130"/>
    </row>
    <row r="191" spans="1:13" ht="80.25" customHeight="1" x14ac:dyDescent="0.25">
      <c r="A191" s="1"/>
      <c r="B191" s="221"/>
      <c r="C191" s="221"/>
      <c r="D191" s="221"/>
      <c r="E191" s="221"/>
      <c r="F191" s="222"/>
      <c r="G191" s="72" t="s">
        <v>438</v>
      </c>
      <c r="H191" s="206" t="s">
        <v>439</v>
      </c>
      <c r="I191" s="81"/>
      <c r="J191" s="87">
        <f t="shared" si="8"/>
        <v>100000</v>
      </c>
      <c r="K191" s="87">
        <f t="shared" si="8"/>
        <v>0</v>
      </c>
      <c r="L191" s="273">
        <f t="shared" si="6"/>
        <v>0</v>
      </c>
      <c r="M191" s="130"/>
    </row>
    <row r="192" spans="1:13" ht="47.25" x14ac:dyDescent="0.25">
      <c r="A192" s="1"/>
      <c r="B192" s="223"/>
      <c r="C192" s="223"/>
      <c r="D192" s="223"/>
      <c r="E192" s="223"/>
      <c r="F192" s="224"/>
      <c r="G192" s="67" t="s">
        <v>440</v>
      </c>
      <c r="H192" s="191" t="s">
        <v>441</v>
      </c>
      <c r="I192" s="44"/>
      <c r="J192" s="84">
        <f t="shared" si="8"/>
        <v>100000</v>
      </c>
      <c r="K192" s="84">
        <f t="shared" si="8"/>
        <v>0</v>
      </c>
      <c r="L192" s="275">
        <f t="shared" si="6"/>
        <v>0</v>
      </c>
      <c r="M192" s="130"/>
    </row>
    <row r="193" spans="1:13" ht="47.25" x14ac:dyDescent="0.25">
      <c r="A193" s="1"/>
      <c r="B193" s="223"/>
      <c r="C193" s="223"/>
      <c r="D193" s="223"/>
      <c r="E193" s="223"/>
      <c r="F193" s="224"/>
      <c r="G193" s="67" t="s">
        <v>2</v>
      </c>
      <c r="H193" s="37" t="s">
        <v>0</v>
      </c>
      <c r="I193" s="44">
        <v>200</v>
      </c>
      <c r="J193" s="84">
        <v>100000</v>
      </c>
      <c r="K193" s="84">
        <v>0</v>
      </c>
      <c r="L193" s="274">
        <f t="shared" si="6"/>
        <v>0</v>
      </c>
      <c r="M193" s="130"/>
    </row>
    <row r="194" spans="1:13" ht="49.5" customHeight="1" x14ac:dyDescent="0.25">
      <c r="A194" s="1"/>
      <c r="B194" s="302" t="s">
        <v>47</v>
      </c>
      <c r="C194" s="302"/>
      <c r="D194" s="302"/>
      <c r="E194" s="302"/>
      <c r="F194" s="303"/>
      <c r="G194" s="90" t="s">
        <v>98</v>
      </c>
      <c r="H194" s="193" t="s">
        <v>251</v>
      </c>
      <c r="I194" s="82" t="s">
        <v>0</v>
      </c>
      <c r="J194" s="88">
        <f>SUM(J195+J209+J218)</f>
        <v>23906372</v>
      </c>
      <c r="K194" s="88">
        <f>SUM(K195+K209+K218)</f>
        <v>6922578</v>
      </c>
      <c r="L194" s="280">
        <f t="shared" si="6"/>
        <v>28.957041244066644</v>
      </c>
      <c r="M194" s="128"/>
    </row>
    <row r="195" spans="1:13" ht="50.25" customHeight="1" x14ac:dyDescent="0.25">
      <c r="A195" s="1"/>
      <c r="B195" s="293" t="s">
        <v>46</v>
      </c>
      <c r="C195" s="293"/>
      <c r="D195" s="293"/>
      <c r="E195" s="293"/>
      <c r="F195" s="294"/>
      <c r="G195" s="73" t="s">
        <v>412</v>
      </c>
      <c r="H195" s="147" t="s">
        <v>252</v>
      </c>
      <c r="I195" s="81" t="s">
        <v>0</v>
      </c>
      <c r="J195" s="87">
        <f>SUM(J196)</f>
        <v>22946106</v>
      </c>
      <c r="K195" s="87">
        <f>SUM(K196)</f>
        <v>6634556</v>
      </c>
      <c r="L195" s="273">
        <f t="shared" si="6"/>
        <v>28.913646611760619</v>
      </c>
      <c r="M195" s="129"/>
    </row>
    <row r="196" spans="1:13" ht="36" customHeight="1" x14ac:dyDescent="0.25">
      <c r="A196" s="1"/>
      <c r="B196" s="117"/>
      <c r="C196" s="117"/>
      <c r="D196" s="117"/>
      <c r="E196" s="117"/>
      <c r="F196" s="118"/>
      <c r="G196" s="73" t="s">
        <v>253</v>
      </c>
      <c r="H196" s="147" t="s">
        <v>254</v>
      </c>
      <c r="I196" s="81"/>
      <c r="J196" s="87">
        <f>SUM(J197+J202+J204+J199+J207)</f>
        <v>22946106</v>
      </c>
      <c r="K196" s="87">
        <f>SUM(K197+K202+K204+K199+K207)</f>
        <v>6634556</v>
      </c>
      <c r="L196" s="273">
        <f t="shared" si="6"/>
        <v>28.913646611760619</v>
      </c>
      <c r="M196" s="129"/>
    </row>
    <row r="197" spans="1:13" ht="36" customHeight="1" x14ac:dyDescent="0.25">
      <c r="A197" s="1"/>
      <c r="B197" s="31"/>
      <c r="C197" s="31"/>
      <c r="D197" s="31"/>
      <c r="E197" s="31"/>
      <c r="F197" s="32"/>
      <c r="G197" s="67" t="s">
        <v>86</v>
      </c>
      <c r="H197" s="148" t="s">
        <v>255</v>
      </c>
      <c r="I197" s="44"/>
      <c r="J197" s="84">
        <f>SUM(J198)</f>
        <v>9463332</v>
      </c>
      <c r="K197" s="84">
        <f>SUM(K198)</f>
        <v>2111633</v>
      </c>
      <c r="L197" s="274">
        <f t="shared" si="6"/>
        <v>22.313842523965132</v>
      </c>
      <c r="M197" s="130"/>
    </row>
    <row r="198" spans="1:13" ht="51.75" customHeight="1" x14ac:dyDescent="0.25">
      <c r="A198" s="1"/>
      <c r="B198" s="31"/>
      <c r="C198" s="31"/>
      <c r="D198" s="31"/>
      <c r="E198" s="31"/>
      <c r="F198" s="32"/>
      <c r="G198" s="67" t="s">
        <v>4</v>
      </c>
      <c r="H198" s="37" t="s">
        <v>0</v>
      </c>
      <c r="I198" s="44">
        <v>600</v>
      </c>
      <c r="J198" s="84">
        <v>9463332</v>
      </c>
      <c r="K198" s="84">
        <v>2111633</v>
      </c>
      <c r="L198" s="274">
        <f t="shared" si="6"/>
        <v>22.313842523965132</v>
      </c>
      <c r="M198" s="130"/>
    </row>
    <row r="199" spans="1:13" ht="33.75" customHeight="1" x14ac:dyDescent="0.25">
      <c r="A199" s="1"/>
      <c r="B199" s="252"/>
      <c r="C199" s="252"/>
      <c r="D199" s="252"/>
      <c r="E199" s="252"/>
      <c r="F199" s="253"/>
      <c r="G199" s="67" t="s">
        <v>473</v>
      </c>
      <c r="H199" s="191" t="s">
        <v>474</v>
      </c>
      <c r="I199" s="44"/>
      <c r="J199" s="84">
        <f>SUM(J200+J201)</f>
        <v>1848500</v>
      </c>
      <c r="K199" s="84">
        <f>SUM(K200+K201)</f>
        <v>141584</v>
      </c>
      <c r="L199" s="274">
        <f t="shared" si="6"/>
        <v>7.6593995131187453</v>
      </c>
      <c r="M199" s="130"/>
    </row>
    <row r="200" spans="1:13" ht="51.75" customHeight="1" x14ac:dyDescent="0.25">
      <c r="A200" s="1"/>
      <c r="B200" s="252"/>
      <c r="C200" s="252"/>
      <c r="D200" s="252"/>
      <c r="E200" s="252"/>
      <c r="F200" s="253"/>
      <c r="G200" s="67" t="s">
        <v>3</v>
      </c>
      <c r="H200" s="191"/>
      <c r="I200" s="44">
        <v>100</v>
      </c>
      <c r="J200" s="84">
        <v>1725000</v>
      </c>
      <c r="K200" s="84">
        <v>140184</v>
      </c>
      <c r="L200" s="274">
        <f t="shared" si="6"/>
        <v>8.1266086956521733</v>
      </c>
      <c r="M200" s="130"/>
    </row>
    <row r="201" spans="1:13" ht="36" customHeight="1" x14ac:dyDescent="0.25">
      <c r="A201" s="1"/>
      <c r="B201" s="252"/>
      <c r="C201" s="252"/>
      <c r="D201" s="252"/>
      <c r="E201" s="252"/>
      <c r="F201" s="253"/>
      <c r="G201" s="67" t="s">
        <v>2</v>
      </c>
      <c r="H201" s="191" t="s">
        <v>0</v>
      </c>
      <c r="I201" s="44">
        <v>200</v>
      </c>
      <c r="J201" s="84">
        <v>123500</v>
      </c>
      <c r="K201" s="84">
        <v>1400</v>
      </c>
      <c r="L201" s="273">
        <f t="shared" si="6"/>
        <v>1.1336032388663968</v>
      </c>
      <c r="M201" s="130"/>
    </row>
    <row r="202" spans="1:13" ht="36" customHeight="1" x14ac:dyDescent="0.25">
      <c r="A202" s="1"/>
      <c r="B202" s="289">
        <v>800</v>
      </c>
      <c r="C202" s="289"/>
      <c r="D202" s="289"/>
      <c r="E202" s="289"/>
      <c r="F202" s="290"/>
      <c r="G202" s="67" t="s">
        <v>99</v>
      </c>
      <c r="H202" s="148" t="s">
        <v>256</v>
      </c>
      <c r="I202" s="44"/>
      <c r="J202" s="84">
        <f>SUM(J203)</f>
        <v>2334000</v>
      </c>
      <c r="K202" s="84">
        <f>SUM(K203)</f>
        <v>556844</v>
      </c>
      <c r="L202" s="273">
        <f t="shared" si="6"/>
        <v>23.857926306769496</v>
      </c>
      <c r="M202" s="130"/>
    </row>
    <row r="203" spans="1:13" ht="52.5" customHeight="1" x14ac:dyDescent="0.25">
      <c r="A203" s="1"/>
      <c r="B203" s="291" t="s">
        <v>45</v>
      </c>
      <c r="C203" s="291"/>
      <c r="D203" s="291"/>
      <c r="E203" s="291"/>
      <c r="F203" s="292"/>
      <c r="G203" s="68" t="s">
        <v>4</v>
      </c>
      <c r="H203" s="37" t="s">
        <v>0</v>
      </c>
      <c r="I203" s="44">
        <v>600</v>
      </c>
      <c r="J203" s="84">
        <v>2334000</v>
      </c>
      <c r="K203" s="84">
        <v>556844</v>
      </c>
      <c r="L203" s="273">
        <f t="shared" si="6"/>
        <v>23.857926306769496</v>
      </c>
      <c r="M203" s="130"/>
    </row>
    <row r="204" spans="1:13" ht="18" customHeight="1" x14ac:dyDescent="0.25">
      <c r="A204" s="1"/>
      <c r="B204" s="289">
        <v>300</v>
      </c>
      <c r="C204" s="289"/>
      <c r="D204" s="289"/>
      <c r="E204" s="289"/>
      <c r="F204" s="290"/>
      <c r="G204" s="65" t="s">
        <v>100</v>
      </c>
      <c r="H204" s="148" t="s">
        <v>257</v>
      </c>
      <c r="I204" s="44"/>
      <c r="J204" s="84">
        <f>SUM(J205+J206)</f>
        <v>7899000</v>
      </c>
      <c r="K204" s="84">
        <f>SUM(K205+K206)</f>
        <v>2423222</v>
      </c>
      <c r="L204" s="274">
        <f t="shared" si="6"/>
        <v>30.677579440435498</v>
      </c>
      <c r="M204" s="130"/>
    </row>
    <row r="205" spans="1:13" ht="80.25" customHeight="1" x14ac:dyDescent="0.25">
      <c r="A205" s="1"/>
      <c r="B205" s="54"/>
      <c r="C205" s="54"/>
      <c r="D205" s="54"/>
      <c r="E205" s="54"/>
      <c r="F205" s="55"/>
      <c r="G205" s="67" t="s">
        <v>3</v>
      </c>
      <c r="H205" s="37" t="s">
        <v>0</v>
      </c>
      <c r="I205" s="44">
        <v>100</v>
      </c>
      <c r="J205" s="84">
        <v>150000</v>
      </c>
      <c r="K205" s="84">
        <v>28772</v>
      </c>
      <c r="L205" s="279">
        <f t="shared" si="6"/>
        <v>19.181333333333335</v>
      </c>
      <c r="M205" s="130"/>
    </row>
    <row r="206" spans="1:13" ht="50.25" customHeight="1" x14ac:dyDescent="0.25">
      <c r="A206" s="1"/>
      <c r="B206" s="13"/>
      <c r="C206" s="13"/>
      <c r="D206" s="13"/>
      <c r="E206" s="13"/>
      <c r="F206" s="14"/>
      <c r="G206" s="67" t="s">
        <v>4</v>
      </c>
      <c r="H206" s="37" t="s">
        <v>0</v>
      </c>
      <c r="I206" s="44">
        <v>600</v>
      </c>
      <c r="J206" s="84">
        <v>7749000</v>
      </c>
      <c r="K206" s="84">
        <v>2394450</v>
      </c>
      <c r="L206" s="274">
        <f t="shared" si="6"/>
        <v>30.900116144018583</v>
      </c>
      <c r="M206" s="130"/>
    </row>
    <row r="207" spans="1:13" ht="50.25" customHeight="1" x14ac:dyDescent="0.25">
      <c r="A207" s="1"/>
      <c r="B207" s="281"/>
      <c r="C207" s="281"/>
      <c r="D207" s="281"/>
      <c r="E207" s="281"/>
      <c r="F207" s="282"/>
      <c r="G207" s="66" t="s">
        <v>507</v>
      </c>
      <c r="H207" s="37" t="s">
        <v>508</v>
      </c>
      <c r="I207" s="44"/>
      <c r="J207" s="84">
        <f>J208</f>
        <v>1401274</v>
      </c>
      <c r="K207" s="84">
        <f>K208</f>
        <v>1401273</v>
      </c>
      <c r="L207" s="274">
        <f t="shared" si="6"/>
        <v>99.999928636369475</v>
      </c>
      <c r="M207" s="130"/>
    </row>
    <row r="208" spans="1:13" ht="50.25" customHeight="1" x14ac:dyDescent="0.25">
      <c r="A208" s="1"/>
      <c r="B208" s="281"/>
      <c r="C208" s="281"/>
      <c r="D208" s="281"/>
      <c r="E208" s="281"/>
      <c r="F208" s="282"/>
      <c r="G208" s="67" t="s">
        <v>4</v>
      </c>
      <c r="H208" s="37"/>
      <c r="I208" s="44">
        <v>600</v>
      </c>
      <c r="J208" s="84">
        <v>1401274</v>
      </c>
      <c r="K208" s="84">
        <v>1401273</v>
      </c>
      <c r="L208" s="274">
        <f t="shared" si="6"/>
        <v>99.999928636369475</v>
      </c>
      <c r="M208" s="130"/>
    </row>
    <row r="209" spans="1:13" ht="46.5" customHeight="1" x14ac:dyDescent="0.25">
      <c r="A209" s="1"/>
      <c r="B209" s="291" t="s">
        <v>44</v>
      </c>
      <c r="C209" s="291"/>
      <c r="D209" s="291"/>
      <c r="E209" s="291"/>
      <c r="F209" s="292"/>
      <c r="G209" s="73" t="s">
        <v>413</v>
      </c>
      <c r="H209" s="179" t="s">
        <v>258</v>
      </c>
      <c r="I209" s="81"/>
      <c r="J209" s="87">
        <f>(J213+J212)</f>
        <v>890266</v>
      </c>
      <c r="K209" s="87">
        <f>(K213+K212)</f>
        <v>274022</v>
      </c>
      <c r="L209" s="273">
        <f t="shared" si="6"/>
        <v>30.779789411254615</v>
      </c>
      <c r="M209" s="129"/>
    </row>
    <row r="210" spans="1:13" ht="62.25" customHeight="1" x14ac:dyDescent="0.25">
      <c r="A210" s="1"/>
      <c r="B210" s="245"/>
      <c r="C210" s="245"/>
      <c r="D210" s="245"/>
      <c r="E210" s="245"/>
      <c r="F210" s="246"/>
      <c r="G210" s="73" t="s">
        <v>460</v>
      </c>
      <c r="H210" s="179" t="s">
        <v>461</v>
      </c>
      <c r="I210" s="81"/>
      <c r="J210" s="87">
        <f>SUM(J211)</f>
        <v>400000</v>
      </c>
      <c r="K210" s="87">
        <f>SUM(K211)</f>
        <v>54600</v>
      </c>
      <c r="L210" s="273">
        <f t="shared" si="6"/>
        <v>13.65</v>
      </c>
      <c r="M210" s="129"/>
    </row>
    <row r="211" spans="1:13" ht="78.75" customHeight="1" x14ac:dyDescent="0.25">
      <c r="A211" s="1"/>
      <c r="B211" s="245"/>
      <c r="C211" s="245"/>
      <c r="D211" s="245"/>
      <c r="E211" s="245"/>
      <c r="F211" s="246"/>
      <c r="G211" s="141" t="s">
        <v>131</v>
      </c>
      <c r="H211" s="192" t="s">
        <v>462</v>
      </c>
      <c r="I211" s="44"/>
      <c r="J211" s="84">
        <f>SUM(J212)</f>
        <v>400000</v>
      </c>
      <c r="K211" s="84">
        <f>SUM(K212)</f>
        <v>54600</v>
      </c>
      <c r="L211" s="274">
        <f t="shared" si="6"/>
        <v>13.65</v>
      </c>
      <c r="M211" s="129"/>
    </row>
    <row r="212" spans="1:13" ht="51.75" customHeight="1" x14ac:dyDescent="0.25">
      <c r="A212" s="1"/>
      <c r="B212" s="245"/>
      <c r="C212" s="245"/>
      <c r="D212" s="245"/>
      <c r="E212" s="245"/>
      <c r="F212" s="246"/>
      <c r="G212" s="67" t="s">
        <v>4</v>
      </c>
      <c r="H212" s="37" t="s">
        <v>0</v>
      </c>
      <c r="I212" s="44">
        <v>600</v>
      </c>
      <c r="J212" s="84">
        <v>400000</v>
      </c>
      <c r="K212" s="84">
        <v>54600</v>
      </c>
      <c r="L212" s="275">
        <f t="shared" si="6"/>
        <v>13.65</v>
      </c>
      <c r="M212" s="129"/>
    </row>
    <row r="213" spans="1:13" ht="47.25" customHeight="1" x14ac:dyDescent="0.25">
      <c r="A213" s="1"/>
      <c r="B213" s="105"/>
      <c r="C213" s="105"/>
      <c r="D213" s="105"/>
      <c r="E213" s="105"/>
      <c r="F213" s="106"/>
      <c r="G213" s="73" t="s">
        <v>260</v>
      </c>
      <c r="H213" s="177" t="s">
        <v>259</v>
      </c>
      <c r="I213" s="44"/>
      <c r="J213" s="87">
        <f>J214</f>
        <v>490266</v>
      </c>
      <c r="K213" s="87">
        <f>K214</f>
        <v>219422</v>
      </c>
      <c r="L213" s="273">
        <f t="shared" si="6"/>
        <v>44.755704046374824</v>
      </c>
      <c r="M213" s="130"/>
    </row>
    <row r="214" spans="1:13" ht="79.5" customHeight="1" x14ac:dyDescent="0.25">
      <c r="A214" s="1"/>
      <c r="B214" s="115"/>
      <c r="C214" s="115"/>
      <c r="D214" s="115"/>
      <c r="E214" s="115"/>
      <c r="F214" s="116"/>
      <c r="G214" s="65" t="s">
        <v>131</v>
      </c>
      <c r="H214" s="148" t="s">
        <v>370</v>
      </c>
      <c r="I214" s="44"/>
      <c r="J214" s="87">
        <f>J215+J217</f>
        <v>490266</v>
      </c>
      <c r="K214" s="87">
        <f>K215+K217</f>
        <v>219422</v>
      </c>
      <c r="L214" s="274">
        <f t="shared" si="6"/>
        <v>44.755704046374824</v>
      </c>
      <c r="M214" s="130"/>
    </row>
    <row r="215" spans="1:13" ht="46.5" customHeight="1" x14ac:dyDescent="0.25">
      <c r="A215" s="1"/>
      <c r="B215" s="212"/>
      <c r="C215" s="212"/>
      <c r="D215" s="212"/>
      <c r="E215" s="212"/>
      <c r="F215" s="213"/>
      <c r="G215" s="67" t="s">
        <v>4</v>
      </c>
      <c r="H215" s="37" t="s">
        <v>0</v>
      </c>
      <c r="I215" s="44">
        <v>600</v>
      </c>
      <c r="J215" s="84">
        <v>118000</v>
      </c>
      <c r="K215" s="84">
        <v>40100</v>
      </c>
      <c r="L215" s="276">
        <f t="shared" si="6"/>
        <v>33.983050847457626</v>
      </c>
      <c r="M215" s="130"/>
    </row>
    <row r="216" spans="1:13" ht="67.5" customHeight="1" x14ac:dyDescent="0.25">
      <c r="A216" s="1"/>
      <c r="B216" s="207"/>
      <c r="C216" s="207"/>
      <c r="D216" s="207"/>
      <c r="E216" s="207"/>
      <c r="F216" s="208"/>
      <c r="G216" s="67" t="s">
        <v>388</v>
      </c>
      <c r="H216" s="37" t="s">
        <v>389</v>
      </c>
      <c r="I216" s="44"/>
      <c r="J216" s="84">
        <f>SUM(J217)</f>
        <v>372266</v>
      </c>
      <c r="K216" s="84">
        <f>SUM(K217)</f>
        <v>179322</v>
      </c>
      <c r="L216" s="274">
        <f t="shared" si="6"/>
        <v>48.170394287955389</v>
      </c>
      <c r="M216" s="130"/>
    </row>
    <row r="217" spans="1:13" ht="48.75" customHeight="1" x14ac:dyDescent="0.25">
      <c r="A217" s="1"/>
      <c r="B217" s="207"/>
      <c r="C217" s="207"/>
      <c r="D217" s="207"/>
      <c r="E217" s="207"/>
      <c r="F217" s="208"/>
      <c r="G217" s="67" t="s">
        <v>4</v>
      </c>
      <c r="H217" s="37" t="s">
        <v>0</v>
      </c>
      <c r="I217" s="44">
        <v>600</v>
      </c>
      <c r="J217" s="84">
        <v>372266</v>
      </c>
      <c r="K217" s="84">
        <v>179322</v>
      </c>
      <c r="L217" s="274">
        <f t="shared" si="6"/>
        <v>48.170394287955389</v>
      </c>
      <c r="M217" s="130"/>
    </row>
    <row r="218" spans="1:13" ht="45.75" customHeight="1" x14ac:dyDescent="0.25">
      <c r="A218" s="1"/>
      <c r="B218" s="291" t="s">
        <v>43</v>
      </c>
      <c r="C218" s="291"/>
      <c r="D218" s="291"/>
      <c r="E218" s="291"/>
      <c r="F218" s="292"/>
      <c r="G218" s="73" t="s">
        <v>502</v>
      </c>
      <c r="H218" s="147" t="s">
        <v>261</v>
      </c>
      <c r="I218" s="81" t="s">
        <v>0</v>
      </c>
      <c r="J218" s="87">
        <f>SUM(J219)</f>
        <v>70000</v>
      </c>
      <c r="K218" s="87">
        <f>SUM(K219)</f>
        <v>14000</v>
      </c>
      <c r="L218" s="273">
        <f t="shared" si="6"/>
        <v>20</v>
      </c>
      <c r="M218" s="129"/>
    </row>
    <row r="219" spans="1:13" ht="33" customHeight="1" x14ac:dyDescent="0.25">
      <c r="A219" s="1"/>
      <c r="B219" s="198"/>
      <c r="C219" s="198"/>
      <c r="D219" s="198"/>
      <c r="E219" s="198"/>
      <c r="F219" s="199"/>
      <c r="G219" s="73" t="s">
        <v>385</v>
      </c>
      <c r="H219" s="147" t="s">
        <v>386</v>
      </c>
      <c r="I219" s="81"/>
      <c r="J219" s="84">
        <f>SUM(J220+J223)</f>
        <v>70000</v>
      </c>
      <c r="K219" s="84">
        <f>SUM(K220+K223)</f>
        <v>14000</v>
      </c>
      <c r="L219" s="274">
        <f t="shared" si="6"/>
        <v>20</v>
      </c>
      <c r="M219" s="129"/>
    </row>
    <row r="220" spans="1:13" ht="66" customHeight="1" x14ac:dyDescent="0.25">
      <c r="A220" s="1"/>
      <c r="B220" s="198"/>
      <c r="C220" s="198"/>
      <c r="D220" s="198"/>
      <c r="E220" s="198"/>
      <c r="F220" s="199"/>
      <c r="G220" s="65" t="s">
        <v>101</v>
      </c>
      <c r="H220" s="178" t="s">
        <v>475</v>
      </c>
      <c r="I220" s="97"/>
      <c r="J220" s="84">
        <f>SUM(J221)</f>
        <v>50000</v>
      </c>
      <c r="K220" s="84">
        <f>SUM(K221)</f>
        <v>0</v>
      </c>
      <c r="L220" s="274">
        <f t="shared" si="6"/>
        <v>0</v>
      </c>
      <c r="M220" s="129"/>
    </row>
    <row r="221" spans="1:13" ht="50.25" customHeight="1" x14ac:dyDescent="0.25">
      <c r="A221" s="1"/>
      <c r="B221" s="198"/>
      <c r="C221" s="198"/>
      <c r="D221" s="198"/>
      <c r="E221" s="198"/>
      <c r="F221" s="199"/>
      <c r="G221" s="68" t="s">
        <v>4</v>
      </c>
      <c r="H221" s="178"/>
      <c r="I221" s="80">
        <v>600</v>
      </c>
      <c r="J221" s="84">
        <v>50000</v>
      </c>
      <c r="K221" s="84">
        <v>0</v>
      </c>
      <c r="L221" s="274">
        <f t="shared" si="6"/>
        <v>0</v>
      </c>
      <c r="M221" s="129"/>
    </row>
    <row r="222" spans="1:13" ht="76.5" customHeight="1" x14ac:dyDescent="0.25">
      <c r="A222" s="1"/>
      <c r="B222" s="255"/>
      <c r="C222" s="255"/>
      <c r="D222" s="255"/>
      <c r="E222" s="255"/>
      <c r="F222" s="256"/>
      <c r="G222" s="73" t="s">
        <v>476</v>
      </c>
      <c r="H222" s="177" t="s">
        <v>477</v>
      </c>
      <c r="I222" s="97"/>
      <c r="J222" s="84">
        <f>SUM(J223)</f>
        <v>20000</v>
      </c>
      <c r="K222" s="84">
        <f>SUM(K223)</f>
        <v>14000</v>
      </c>
      <c r="L222" s="274">
        <f t="shared" si="6"/>
        <v>70</v>
      </c>
      <c r="M222" s="129"/>
    </row>
    <row r="223" spans="1:13" ht="63.75" customHeight="1" x14ac:dyDescent="0.25">
      <c r="A223" s="1"/>
      <c r="B223" s="255"/>
      <c r="C223" s="255"/>
      <c r="D223" s="255"/>
      <c r="E223" s="255"/>
      <c r="F223" s="256"/>
      <c r="G223" s="66" t="s">
        <v>101</v>
      </c>
      <c r="H223" s="261" t="s">
        <v>371</v>
      </c>
      <c r="I223" s="44"/>
      <c r="J223" s="84">
        <f>SUM(J224)</f>
        <v>20000</v>
      </c>
      <c r="K223" s="84">
        <f>SUM(K224)</f>
        <v>14000</v>
      </c>
      <c r="L223" s="274">
        <f t="shared" si="6"/>
        <v>70</v>
      </c>
      <c r="M223" s="129"/>
    </row>
    <row r="224" spans="1:13" ht="50.25" customHeight="1" x14ac:dyDescent="0.25">
      <c r="A224" s="1"/>
      <c r="B224" s="255"/>
      <c r="C224" s="255"/>
      <c r="D224" s="255"/>
      <c r="E224" s="255"/>
      <c r="F224" s="256"/>
      <c r="G224" s="67" t="s">
        <v>4</v>
      </c>
      <c r="H224" s="191" t="s">
        <v>0</v>
      </c>
      <c r="I224" s="44">
        <v>600</v>
      </c>
      <c r="J224" s="84">
        <v>20000</v>
      </c>
      <c r="K224" s="84">
        <v>14000</v>
      </c>
      <c r="L224" s="274">
        <f t="shared" si="6"/>
        <v>70</v>
      </c>
      <c r="M224" s="129"/>
    </row>
    <row r="225" spans="1:13" ht="48.75" customHeight="1" x14ac:dyDescent="0.25">
      <c r="A225" s="1"/>
      <c r="B225" s="210"/>
      <c r="C225" s="210"/>
      <c r="D225" s="210"/>
      <c r="E225" s="210"/>
      <c r="F225" s="211"/>
      <c r="G225" s="90" t="s">
        <v>390</v>
      </c>
      <c r="H225" s="39" t="s">
        <v>394</v>
      </c>
      <c r="I225" s="82" t="s">
        <v>0</v>
      </c>
      <c r="J225" s="88">
        <f t="shared" ref="J225:K228" si="9">SUM(J226)</f>
        <v>10000</v>
      </c>
      <c r="K225" s="88">
        <f t="shared" si="9"/>
        <v>0</v>
      </c>
      <c r="L225" s="271">
        <f t="shared" si="6"/>
        <v>0</v>
      </c>
      <c r="M225" s="130"/>
    </row>
    <row r="226" spans="1:13" ht="52.5" customHeight="1" x14ac:dyDescent="0.25">
      <c r="A226" s="1"/>
      <c r="B226" s="210"/>
      <c r="C226" s="210"/>
      <c r="D226" s="210"/>
      <c r="E226" s="210"/>
      <c r="F226" s="211"/>
      <c r="G226" s="72" t="s">
        <v>447</v>
      </c>
      <c r="H226" s="40" t="s">
        <v>393</v>
      </c>
      <c r="I226" s="79" t="s">
        <v>0</v>
      </c>
      <c r="J226" s="87">
        <f t="shared" si="9"/>
        <v>10000</v>
      </c>
      <c r="K226" s="87">
        <f t="shared" si="9"/>
        <v>0</v>
      </c>
      <c r="L226" s="273">
        <f t="shared" si="6"/>
        <v>0</v>
      </c>
      <c r="M226" s="130"/>
    </row>
    <row r="227" spans="1:13" ht="33" customHeight="1" x14ac:dyDescent="0.25">
      <c r="A227" s="1"/>
      <c r="B227" s="210"/>
      <c r="C227" s="210"/>
      <c r="D227" s="210"/>
      <c r="E227" s="210"/>
      <c r="F227" s="211"/>
      <c r="G227" s="72" t="s">
        <v>392</v>
      </c>
      <c r="H227" s="36" t="s">
        <v>395</v>
      </c>
      <c r="I227" s="81"/>
      <c r="J227" s="87">
        <f t="shared" si="9"/>
        <v>10000</v>
      </c>
      <c r="K227" s="87">
        <f t="shared" si="9"/>
        <v>0</v>
      </c>
      <c r="L227" s="273">
        <f t="shared" si="6"/>
        <v>0</v>
      </c>
      <c r="M227" s="130"/>
    </row>
    <row r="228" spans="1:13" ht="33.75" customHeight="1" x14ac:dyDescent="0.25">
      <c r="A228" s="1"/>
      <c r="B228" s="210"/>
      <c r="C228" s="210"/>
      <c r="D228" s="210"/>
      <c r="E228" s="210"/>
      <c r="F228" s="211"/>
      <c r="G228" s="65" t="s">
        <v>391</v>
      </c>
      <c r="H228" s="37" t="s">
        <v>396</v>
      </c>
      <c r="I228" s="44" t="s">
        <v>0</v>
      </c>
      <c r="J228" s="84">
        <f t="shared" si="9"/>
        <v>10000</v>
      </c>
      <c r="K228" s="84">
        <f t="shared" si="9"/>
        <v>0</v>
      </c>
      <c r="L228" s="274">
        <f t="shared" si="6"/>
        <v>0</v>
      </c>
      <c r="M228" s="130"/>
    </row>
    <row r="229" spans="1:13" ht="33.75" customHeight="1" x14ac:dyDescent="0.25">
      <c r="A229" s="1"/>
      <c r="B229" s="210"/>
      <c r="C229" s="210"/>
      <c r="D229" s="210"/>
      <c r="E229" s="210"/>
      <c r="F229" s="211"/>
      <c r="G229" s="67" t="s">
        <v>2</v>
      </c>
      <c r="H229" s="41" t="s">
        <v>0</v>
      </c>
      <c r="I229" s="80">
        <v>200</v>
      </c>
      <c r="J229" s="85">
        <v>10000</v>
      </c>
      <c r="K229" s="85">
        <v>0</v>
      </c>
      <c r="L229" s="274">
        <f t="shared" si="6"/>
        <v>0</v>
      </c>
      <c r="M229" s="130"/>
    </row>
    <row r="230" spans="1:13" ht="66" customHeight="1" x14ac:dyDescent="0.25">
      <c r="A230" s="1"/>
      <c r="B230" s="302" t="s">
        <v>42</v>
      </c>
      <c r="C230" s="302"/>
      <c r="D230" s="302"/>
      <c r="E230" s="302"/>
      <c r="F230" s="303"/>
      <c r="G230" s="90" t="s">
        <v>102</v>
      </c>
      <c r="H230" s="146" t="s">
        <v>262</v>
      </c>
      <c r="I230" s="82" t="s">
        <v>0</v>
      </c>
      <c r="J230" s="88">
        <f t="shared" ref="J230:K233" si="10">SUM(J231)</f>
        <v>450000</v>
      </c>
      <c r="K230" s="88">
        <f t="shared" si="10"/>
        <v>131526</v>
      </c>
      <c r="L230" s="271">
        <f t="shared" si="6"/>
        <v>29.228000000000002</v>
      </c>
      <c r="M230" s="130"/>
    </row>
    <row r="231" spans="1:13" ht="64.5" customHeight="1" x14ac:dyDescent="0.25">
      <c r="A231" s="1"/>
      <c r="B231" s="293" t="s">
        <v>41</v>
      </c>
      <c r="C231" s="293"/>
      <c r="D231" s="293"/>
      <c r="E231" s="293"/>
      <c r="F231" s="294"/>
      <c r="G231" s="73" t="s">
        <v>414</v>
      </c>
      <c r="H231" s="171" t="s">
        <v>263</v>
      </c>
      <c r="I231" s="81" t="s">
        <v>0</v>
      </c>
      <c r="J231" s="87">
        <f t="shared" si="10"/>
        <v>450000</v>
      </c>
      <c r="K231" s="87">
        <f t="shared" si="10"/>
        <v>131526</v>
      </c>
      <c r="L231" s="273">
        <f t="shared" si="6"/>
        <v>29.228000000000002</v>
      </c>
      <c r="M231" s="130"/>
    </row>
    <row r="232" spans="1:13" ht="33" customHeight="1" x14ac:dyDescent="0.25">
      <c r="A232" s="1"/>
      <c r="B232" s="117"/>
      <c r="C232" s="117"/>
      <c r="D232" s="117"/>
      <c r="E232" s="117"/>
      <c r="F232" s="118"/>
      <c r="G232" s="73" t="s">
        <v>264</v>
      </c>
      <c r="H232" s="187" t="s">
        <v>265</v>
      </c>
      <c r="I232" s="79"/>
      <c r="J232" s="83">
        <f t="shared" si="10"/>
        <v>450000</v>
      </c>
      <c r="K232" s="83">
        <f t="shared" si="10"/>
        <v>131526</v>
      </c>
      <c r="L232" s="273">
        <f t="shared" ref="L232:L311" si="11">K232/J232%</f>
        <v>29.228000000000002</v>
      </c>
      <c r="M232" s="130"/>
    </row>
    <row r="233" spans="1:13" ht="36" customHeight="1" x14ac:dyDescent="0.25">
      <c r="A233" s="1"/>
      <c r="B233" s="49"/>
      <c r="C233" s="49"/>
      <c r="D233" s="49"/>
      <c r="E233" s="49"/>
      <c r="F233" s="50"/>
      <c r="G233" s="65" t="s">
        <v>267</v>
      </c>
      <c r="H233" s="144" t="s">
        <v>266</v>
      </c>
      <c r="I233" s="92"/>
      <c r="J233" s="86">
        <f t="shared" si="10"/>
        <v>450000</v>
      </c>
      <c r="K233" s="86">
        <f t="shared" si="10"/>
        <v>131526</v>
      </c>
      <c r="L233" s="274">
        <f t="shared" si="11"/>
        <v>29.228000000000002</v>
      </c>
      <c r="M233" s="130"/>
    </row>
    <row r="234" spans="1:13" ht="33" customHeight="1" x14ac:dyDescent="0.25">
      <c r="A234" s="1"/>
      <c r="B234" s="49"/>
      <c r="C234" s="49"/>
      <c r="D234" s="49"/>
      <c r="E234" s="49"/>
      <c r="F234" s="50"/>
      <c r="G234" s="66" t="s">
        <v>2</v>
      </c>
      <c r="H234" s="37" t="s">
        <v>0</v>
      </c>
      <c r="I234" s="44">
        <v>200</v>
      </c>
      <c r="J234" s="84">
        <v>450000</v>
      </c>
      <c r="K234" s="84">
        <v>131526</v>
      </c>
      <c r="L234" s="274">
        <f t="shared" si="11"/>
        <v>29.228000000000002</v>
      </c>
      <c r="M234" s="130"/>
    </row>
    <row r="235" spans="1:13" ht="64.5" customHeight="1" x14ac:dyDescent="0.25">
      <c r="A235" s="1"/>
      <c r="B235" s="29"/>
      <c r="C235" s="29"/>
      <c r="D235" s="29"/>
      <c r="E235" s="29"/>
      <c r="F235" s="30"/>
      <c r="G235" s="90" t="s">
        <v>103</v>
      </c>
      <c r="H235" s="149" t="s">
        <v>268</v>
      </c>
      <c r="I235" s="82"/>
      <c r="J235" s="88">
        <f>SUM(J236+J246+J254)</f>
        <v>13853418</v>
      </c>
      <c r="K235" s="88">
        <f>SUM(K236+K246+K254)</f>
        <v>2297031</v>
      </c>
      <c r="L235" s="271">
        <f t="shared" si="11"/>
        <v>16.580969404084971</v>
      </c>
      <c r="M235" s="128"/>
    </row>
    <row r="236" spans="1:13" ht="82.5" customHeight="1" x14ac:dyDescent="0.25">
      <c r="A236" s="1"/>
      <c r="B236" s="29"/>
      <c r="C236" s="29"/>
      <c r="D236" s="29"/>
      <c r="E236" s="29"/>
      <c r="F236" s="30"/>
      <c r="G236" s="73" t="s">
        <v>415</v>
      </c>
      <c r="H236" s="147" t="s">
        <v>269</v>
      </c>
      <c r="I236" s="81"/>
      <c r="J236" s="87">
        <f>SUM(J237+J243)</f>
        <v>11203418</v>
      </c>
      <c r="K236" s="87">
        <f>SUM(K237+K243)</f>
        <v>1450000</v>
      </c>
      <c r="L236" s="273">
        <f t="shared" si="11"/>
        <v>12.942478804236352</v>
      </c>
      <c r="M236" s="129"/>
    </row>
    <row r="237" spans="1:13" ht="65.25" customHeight="1" x14ac:dyDescent="0.25">
      <c r="A237" s="1"/>
      <c r="B237" s="123"/>
      <c r="C237" s="123"/>
      <c r="D237" s="123"/>
      <c r="E237" s="123"/>
      <c r="F237" s="124"/>
      <c r="G237" s="157" t="s">
        <v>270</v>
      </c>
      <c r="H237" s="147" t="s">
        <v>271</v>
      </c>
      <c r="I237" s="81"/>
      <c r="J237" s="87">
        <f>SUM(J238+J241)</f>
        <v>3416418</v>
      </c>
      <c r="K237" s="87">
        <f>SUM(K238+K241)</f>
        <v>250000</v>
      </c>
      <c r="L237" s="273">
        <f t="shared" si="11"/>
        <v>7.31760574964773</v>
      </c>
      <c r="M237" s="129"/>
    </row>
    <row r="238" spans="1:13" ht="51" customHeight="1" x14ac:dyDescent="0.25">
      <c r="A238" s="1"/>
      <c r="B238" s="52"/>
      <c r="C238" s="52"/>
      <c r="D238" s="52"/>
      <c r="E238" s="52"/>
      <c r="F238" s="53"/>
      <c r="G238" s="155" t="s">
        <v>272</v>
      </c>
      <c r="H238" s="286" t="s">
        <v>273</v>
      </c>
      <c r="I238" s="44"/>
      <c r="J238" s="84">
        <f>SUM(J239+J240)</f>
        <v>2167000</v>
      </c>
      <c r="K238" s="84">
        <f>SUM(K239+K240)</f>
        <v>250000</v>
      </c>
      <c r="L238" s="274">
        <f t="shared" si="11"/>
        <v>11.536686663590217</v>
      </c>
      <c r="M238" s="130"/>
    </row>
    <row r="239" spans="1:13" ht="36" customHeight="1" x14ac:dyDescent="0.25">
      <c r="A239" s="1"/>
      <c r="B239" s="281"/>
      <c r="C239" s="281"/>
      <c r="D239" s="281"/>
      <c r="E239" s="281"/>
      <c r="F239" s="282"/>
      <c r="G239" s="66" t="s">
        <v>2</v>
      </c>
      <c r="H239" s="51" t="s">
        <v>0</v>
      </c>
      <c r="I239" s="44">
        <v>200</v>
      </c>
      <c r="J239" s="84">
        <v>814296</v>
      </c>
      <c r="K239" s="84">
        <v>0</v>
      </c>
      <c r="L239" s="274">
        <f t="shared" si="11"/>
        <v>0</v>
      </c>
      <c r="M239" s="130"/>
    </row>
    <row r="240" spans="1:13" ht="64.5" customHeight="1" x14ac:dyDescent="0.25">
      <c r="A240" s="1"/>
      <c r="B240" s="52"/>
      <c r="C240" s="52"/>
      <c r="D240" s="52"/>
      <c r="E240" s="52"/>
      <c r="F240" s="53"/>
      <c r="G240" s="67" t="s">
        <v>129</v>
      </c>
      <c r="H240" s="37" t="s">
        <v>0</v>
      </c>
      <c r="I240" s="44">
        <v>400</v>
      </c>
      <c r="J240" s="84">
        <v>1352704</v>
      </c>
      <c r="K240" s="84">
        <v>250000</v>
      </c>
      <c r="L240" s="274">
        <f t="shared" si="11"/>
        <v>18.481500757002269</v>
      </c>
      <c r="M240" s="130"/>
    </row>
    <row r="241" spans="1:13" ht="35.25" customHeight="1" x14ac:dyDescent="0.25">
      <c r="A241" s="1"/>
      <c r="B241" s="267"/>
      <c r="C241" s="267"/>
      <c r="D241" s="267"/>
      <c r="E241" s="267"/>
      <c r="F241" s="268"/>
      <c r="G241" s="67" t="s">
        <v>500</v>
      </c>
      <c r="H241" s="37" t="s">
        <v>501</v>
      </c>
      <c r="I241" s="44"/>
      <c r="J241" s="84">
        <f>SUM(J242)</f>
        <v>1249418</v>
      </c>
      <c r="K241" s="84">
        <f>SUM(K242)</f>
        <v>0</v>
      </c>
      <c r="L241" s="274">
        <f t="shared" ref="L241" si="12">K241/J241%</f>
        <v>0</v>
      </c>
      <c r="M241" s="130"/>
    </row>
    <row r="242" spans="1:13" ht="52.5" customHeight="1" x14ac:dyDescent="0.25">
      <c r="A242" s="1"/>
      <c r="B242" s="267"/>
      <c r="C242" s="267"/>
      <c r="D242" s="267"/>
      <c r="E242" s="267"/>
      <c r="F242" s="268"/>
      <c r="G242" s="67" t="s">
        <v>129</v>
      </c>
      <c r="H242" s="37" t="s">
        <v>0</v>
      </c>
      <c r="I242" s="44">
        <v>400</v>
      </c>
      <c r="J242" s="86">
        <v>1249418</v>
      </c>
      <c r="K242" s="86">
        <v>0</v>
      </c>
      <c r="L242" s="274">
        <f t="shared" si="11"/>
        <v>0</v>
      </c>
      <c r="M242" s="130"/>
    </row>
    <row r="243" spans="1:13" ht="192" customHeight="1" x14ac:dyDescent="0.25">
      <c r="A243" s="1"/>
      <c r="B243" s="238"/>
      <c r="C243" s="238"/>
      <c r="D243" s="238"/>
      <c r="E243" s="238"/>
      <c r="F243" s="239"/>
      <c r="G243" s="68" t="s">
        <v>452</v>
      </c>
      <c r="H243" s="188" t="s">
        <v>453</v>
      </c>
      <c r="I243" s="44"/>
      <c r="J243" s="83">
        <f>SUM(J244)</f>
        <v>7787000</v>
      </c>
      <c r="K243" s="83">
        <f>SUM(K244)</f>
        <v>1200000</v>
      </c>
      <c r="L243" s="273">
        <f t="shared" si="11"/>
        <v>15.410299216643123</v>
      </c>
      <c r="M243" s="130"/>
    </row>
    <row r="244" spans="1:13" ht="49.5" customHeight="1" x14ac:dyDescent="0.25">
      <c r="A244" s="1"/>
      <c r="B244" s="238"/>
      <c r="C244" s="238"/>
      <c r="D244" s="238"/>
      <c r="E244" s="238"/>
      <c r="F244" s="239"/>
      <c r="G244" s="155" t="s">
        <v>272</v>
      </c>
      <c r="H244" s="192" t="s">
        <v>454</v>
      </c>
      <c r="I244" s="44"/>
      <c r="J244" s="84">
        <f>SUM(J245)</f>
        <v>7787000</v>
      </c>
      <c r="K244" s="84">
        <f>SUM(K245)</f>
        <v>1200000</v>
      </c>
      <c r="L244" s="274">
        <f t="shared" si="11"/>
        <v>15.410299216643123</v>
      </c>
      <c r="M244" s="130"/>
    </row>
    <row r="245" spans="1:13" ht="48" customHeight="1" x14ac:dyDescent="0.25">
      <c r="A245" s="1"/>
      <c r="B245" s="238"/>
      <c r="C245" s="238"/>
      <c r="D245" s="238"/>
      <c r="E245" s="238"/>
      <c r="F245" s="239"/>
      <c r="G245" s="67" t="s">
        <v>129</v>
      </c>
      <c r="H245" s="37" t="s">
        <v>0</v>
      </c>
      <c r="I245" s="44">
        <v>400</v>
      </c>
      <c r="J245" s="84">
        <v>7787000</v>
      </c>
      <c r="K245" s="84">
        <v>1200000</v>
      </c>
      <c r="L245" s="274">
        <f t="shared" si="11"/>
        <v>15.410299216643123</v>
      </c>
      <c r="M245" s="130"/>
    </row>
    <row r="246" spans="1:13" ht="79.5" customHeight="1" x14ac:dyDescent="0.25">
      <c r="A246" s="1"/>
      <c r="B246" s="60"/>
      <c r="C246" s="60"/>
      <c r="D246" s="60"/>
      <c r="E246" s="60"/>
      <c r="F246" s="61"/>
      <c r="G246" s="158" t="s">
        <v>416</v>
      </c>
      <c r="H246" s="156" t="s">
        <v>274</v>
      </c>
      <c r="I246" s="81"/>
      <c r="J246" s="83">
        <f>SUM(J247+J251)</f>
        <v>1150000</v>
      </c>
      <c r="K246" s="83">
        <f>SUM(K247+K251)</f>
        <v>97031</v>
      </c>
      <c r="L246" s="273">
        <f t="shared" si="11"/>
        <v>8.4374782608695647</v>
      </c>
      <c r="M246" s="129"/>
    </row>
    <row r="247" spans="1:13" ht="96.75" customHeight="1" x14ac:dyDescent="0.25">
      <c r="A247" s="1"/>
      <c r="B247" s="123"/>
      <c r="C247" s="123"/>
      <c r="D247" s="123"/>
      <c r="E247" s="123"/>
      <c r="F247" s="124"/>
      <c r="G247" s="157" t="s">
        <v>275</v>
      </c>
      <c r="H247" s="148" t="s">
        <v>276</v>
      </c>
      <c r="I247" s="81"/>
      <c r="J247" s="87">
        <f>SUM(J248)</f>
        <v>750000</v>
      </c>
      <c r="K247" s="87">
        <f>SUM(K248)</f>
        <v>0</v>
      </c>
      <c r="L247" s="273">
        <f t="shared" si="11"/>
        <v>0</v>
      </c>
      <c r="M247" s="130"/>
    </row>
    <row r="248" spans="1:13" ht="96" customHeight="1" x14ac:dyDescent="0.25">
      <c r="A248" s="1"/>
      <c r="B248" s="99"/>
      <c r="C248" s="99"/>
      <c r="D248" s="99"/>
      <c r="E248" s="99"/>
      <c r="F248" s="100"/>
      <c r="G248" s="155" t="s">
        <v>277</v>
      </c>
      <c r="H248" s="75" t="s">
        <v>278</v>
      </c>
      <c r="I248" s="81"/>
      <c r="J248" s="84">
        <f>SUM(J249+J250)</f>
        <v>750000</v>
      </c>
      <c r="K248" s="84">
        <f>SUM(K249+K250)</f>
        <v>0</v>
      </c>
      <c r="L248" s="274">
        <f t="shared" si="11"/>
        <v>0</v>
      </c>
      <c r="M248" s="130"/>
    </row>
    <row r="249" spans="1:13" ht="33" customHeight="1" x14ac:dyDescent="0.25">
      <c r="A249" s="1"/>
      <c r="B249" s="281"/>
      <c r="C249" s="281"/>
      <c r="D249" s="281"/>
      <c r="E249" s="281"/>
      <c r="F249" s="282"/>
      <c r="G249" s="66" t="s">
        <v>2</v>
      </c>
      <c r="H249" s="51" t="s">
        <v>0</v>
      </c>
      <c r="I249" s="44">
        <v>200</v>
      </c>
      <c r="J249" s="84">
        <v>285000</v>
      </c>
      <c r="K249" s="84">
        <v>0</v>
      </c>
      <c r="L249" s="274">
        <f t="shared" si="11"/>
        <v>0</v>
      </c>
      <c r="M249" s="130"/>
    </row>
    <row r="250" spans="1:13" ht="48.75" customHeight="1" x14ac:dyDescent="0.25">
      <c r="A250" s="1"/>
      <c r="B250" s="238"/>
      <c r="C250" s="238"/>
      <c r="D250" s="238"/>
      <c r="E250" s="238"/>
      <c r="F250" s="239"/>
      <c r="G250" s="67" t="s">
        <v>129</v>
      </c>
      <c r="H250" s="172" t="s">
        <v>0</v>
      </c>
      <c r="I250" s="44">
        <v>400</v>
      </c>
      <c r="J250" s="84">
        <v>465000</v>
      </c>
      <c r="K250" s="84">
        <v>0</v>
      </c>
      <c r="L250" s="274">
        <f t="shared" si="11"/>
        <v>0</v>
      </c>
      <c r="M250" s="130"/>
    </row>
    <row r="251" spans="1:13" ht="84" customHeight="1" x14ac:dyDescent="0.25">
      <c r="A251" s="1"/>
      <c r="B251" s="238"/>
      <c r="C251" s="238"/>
      <c r="D251" s="238"/>
      <c r="E251" s="238"/>
      <c r="F251" s="239"/>
      <c r="G251" s="72" t="s">
        <v>455</v>
      </c>
      <c r="H251" s="147" t="s">
        <v>456</v>
      </c>
      <c r="I251" s="44"/>
      <c r="J251" s="83">
        <f>SUM(J252)</f>
        <v>400000</v>
      </c>
      <c r="K251" s="83">
        <f>SUM(K252)</f>
        <v>97031</v>
      </c>
      <c r="L251" s="273">
        <f t="shared" si="11"/>
        <v>24.257750000000001</v>
      </c>
      <c r="M251" s="130"/>
    </row>
    <row r="252" spans="1:13" ht="96" customHeight="1" x14ac:dyDescent="0.25">
      <c r="A252" s="1"/>
      <c r="B252" s="238"/>
      <c r="C252" s="238"/>
      <c r="D252" s="238"/>
      <c r="E252" s="238"/>
      <c r="F252" s="239"/>
      <c r="G252" s="155" t="s">
        <v>277</v>
      </c>
      <c r="H252" s="192" t="s">
        <v>457</v>
      </c>
      <c r="I252" s="81"/>
      <c r="J252" s="84">
        <f>SUM(J253)</f>
        <v>400000</v>
      </c>
      <c r="K252" s="84">
        <f>SUM(K253)</f>
        <v>97031</v>
      </c>
      <c r="L252" s="274">
        <f t="shared" si="11"/>
        <v>24.257750000000001</v>
      </c>
      <c r="M252" s="130"/>
    </row>
    <row r="253" spans="1:13" ht="50.25" customHeight="1" x14ac:dyDescent="0.25">
      <c r="A253" s="1"/>
      <c r="B253" s="238"/>
      <c r="C253" s="238"/>
      <c r="D253" s="238"/>
      <c r="E253" s="238"/>
      <c r="F253" s="239"/>
      <c r="G253" s="67" t="s">
        <v>129</v>
      </c>
      <c r="H253" s="172" t="s">
        <v>0</v>
      </c>
      <c r="I253" s="44">
        <v>400</v>
      </c>
      <c r="J253" s="84">
        <v>400000</v>
      </c>
      <c r="K253" s="84">
        <v>97031</v>
      </c>
      <c r="L253" s="274">
        <f t="shared" si="11"/>
        <v>24.257750000000001</v>
      </c>
      <c r="M253" s="130"/>
    </row>
    <row r="254" spans="1:13" ht="81" customHeight="1" x14ac:dyDescent="0.25">
      <c r="A254" s="1"/>
      <c r="B254" s="62"/>
      <c r="C254" s="62"/>
      <c r="D254" s="62"/>
      <c r="E254" s="62"/>
      <c r="F254" s="63"/>
      <c r="G254" s="142" t="s">
        <v>458</v>
      </c>
      <c r="H254" s="159" t="s">
        <v>279</v>
      </c>
      <c r="I254" s="79"/>
      <c r="J254" s="87">
        <f>SUM(J255)</f>
        <v>1500000</v>
      </c>
      <c r="K254" s="87">
        <f>SUM(K255)</f>
        <v>750000</v>
      </c>
      <c r="L254" s="273">
        <f t="shared" si="11"/>
        <v>50</v>
      </c>
      <c r="M254" s="130"/>
    </row>
    <row r="255" spans="1:13" ht="128.25" customHeight="1" x14ac:dyDescent="0.25">
      <c r="A255" s="1"/>
      <c r="B255" s="123"/>
      <c r="C255" s="123"/>
      <c r="D255" s="123"/>
      <c r="E255" s="123"/>
      <c r="F255" s="124"/>
      <c r="G255" s="160" t="s">
        <v>417</v>
      </c>
      <c r="H255" s="148" t="s">
        <v>280</v>
      </c>
      <c r="I255" s="81"/>
      <c r="J255" s="87">
        <f t="shared" ref="J255:K256" si="13">SUM(J256)</f>
        <v>1500000</v>
      </c>
      <c r="K255" s="87">
        <f t="shared" si="13"/>
        <v>750000</v>
      </c>
      <c r="L255" s="273">
        <f t="shared" si="11"/>
        <v>50</v>
      </c>
      <c r="M255" s="130"/>
    </row>
    <row r="256" spans="1:13" ht="50.25" customHeight="1" x14ac:dyDescent="0.25">
      <c r="A256" s="1"/>
      <c r="B256" s="60"/>
      <c r="C256" s="60"/>
      <c r="D256" s="60"/>
      <c r="E256" s="60"/>
      <c r="F256" s="61"/>
      <c r="G256" s="154" t="s">
        <v>281</v>
      </c>
      <c r="H256" s="242" t="s">
        <v>282</v>
      </c>
      <c r="I256" s="44"/>
      <c r="J256" s="84">
        <f t="shared" si="13"/>
        <v>1500000</v>
      </c>
      <c r="K256" s="84">
        <f t="shared" si="13"/>
        <v>750000</v>
      </c>
      <c r="L256" s="274">
        <f t="shared" si="11"/>
        <v>50</v>
      </c>
      <c r="M256" s="130"/>
    </row>
    <row r="257" spans="1:13" ht="18.75" customHeight="1" x14ac:dyDescent="0.25">
      <c r="A257" s="1"/>
      <c r="B257" s="60"/>
      <c r="C257" s="60"/>
      <c r="D257" s="60"/>
      <c r="E257" s="60"/>
      <c r="F257" s="61"/>
      <c r="G257" s="67" t="s">
        <v>1</v>
      </c>
      <c r="H257" s="172" t="s">
        <v>0</v>
      </c>
      <c r="I257" s="80">
        <v>800</v>
      </c>
      <c r="J257" s="84">
        <v>1500000</v>
      </c>
      <c r="K257" s="84">
        <v>750000</v>
      </c>
      <c r="L257" s="274">
        <f t="shared" si="11"/>
        <v>50</v>
      </c>
      <c r="M257" s="130"/>
    </row>
    <row r="258" spans="1:13" ht="65.25" customHeight="1" x14ac:dyDescent="0.25">
      <c r="A258" s="1"/>
      <c r="B258" s="302" t="s">
        <v>40</v>
      </c>
      <c r="C258" s="302"/>
      <c r="D258" s="302"/>
      <c r="E258" s="302"/>
      <c r="F258" s="303"/>
      <c r="G258" s="78" t="s">
        <v>104</v>
      </c>
      <c r="H258" s="181" t="s">
        <v>283</v>
      </c>
      <c r="I258" s="82" t="s">
        <v>0</v>
      </c>
      <c r="J258" s="88">
        <f>SUM(J259+J263+J267)</f>
        <v>228700</v>
      </c>
      <c r="K258" s="88">
        <f>SUM(K259+K263+K267)</f>
        <v>100900</v>
      </c>
      <c r="L258" s="271">
        <f t="shared" si="11"/>
        <v>44.118933100131173</v>
      </c>
      <c r="M258" s="128"/>
    </row>
    <row r="259" spans="1:13" ht="61.5" customHeight="1" x14ac:dyDescent="0.25">
      <c r="A259" s="1"/>
      <c r="B259" s="293" t="s">
        <v>39</v>
      </c>
      <c r="C259" s="293"/>
      <c r="D259" s="293"/>
      <c r="E259" s="293"/>
      <c r="F259" s="294"/>
      <c r="G259" s="73" t="s">
        <v>418</v>
      </c>
      <c r="H259" s="179" t="s">
        <v>284</v>
      </c>
      <c r="I259" s="79" t="s">
        <v>0</v>
      </c>
      <c r="J259" s="83">
        <f t="shared" ref="J259:K261" si="14">SUM(J260)</f>
        <v>8700</v>
      </c>
      <c r="K259" s="83">
        <f t="shared" si="14"/>
        <v>0</v>
      </c>
      <c r="L259" s="273">
        <f t="shared" si="11"/>
        <v>0</v>
      </c>
      <c r="M259" s="129"/>
    </row>
    <row r="260" spans="1:13" ht="48" customHeight="1" x14ac:dyDescent="0.25">
      <c r="A260" s="1"/>
      <c r="B260" s="123"/>
      <c r="C260" s="123"/>
      <c r="D260" s="123"/>
      <c r="E260" s="123"/>
      <c r="F260" s="124"/>
      <c r="G260" s="160" t="s">
        <v>285</v>
      </c>
      <c r="H260" s="188" t="s">
        <v>287</v>
      </c>
      <c r="I260" s="81"/>
      <c r="J260" s="87">
        <f t="shared" si="14"/>
        <v>8700</v>
      </c>
      <c r="K260" s="87">
        <f t="shared" si="14"/>
        <v>0</v>
      </c>
      <c r="L260" s="273">
        <f t="shared" si="11"/>
        <v>0</v>
      </c>
      <c r="M260" s="129"/>
    </row>
    <row r="261" spans="1:13" ht="64.5" customHeight="1" x14ac:dyDescent="0.25">
      <c r="A261" s="1"/>
      <c r="B261" s="123"/>
      <c r="C261" s="123"/>
      <c r="D261" s="123"/>
      <c r="E261" s="123"/>
      <c r="F261" s="124"/>
      <c r="G261" s="154" t="s">
        <v>286</v>
      </c>
      <c r="H261" s="149" t="s">
        <v>288</v>
      </c>
      <c r="I261" s="44"/>
      <c r="J261" s="86">
        <f t="shared" si="14"/>
        <v>8700</v>
      </c>
      <c r="K261" s="86">
        <f t="shared" si="14"/>
        <v>0</v>
      </c>
      <c r="L261" s="275">
        <f t="shared" si="11"/>
        <v>0</v>
      </c>
      <c r="M261" s="130"/>
    </row>
    <row r="262" spans="1:13" ht="20.25" customHeight="1" x14ac:dyDescent="0.25">
      <c r="A262" s="1"/>
      <c r="B262" s="238"/>
      <c r="C262" s="238"/>
      <c r="D262" s="238"/>
      <c r="E262" s="238"/>
      <c r="F262" s="239"/>
      <c r="G262" s="67" t="s">
        <v>1</v>
      </c>
      <c r="H262" s="172" t="s">
        <v>0</v>
      </c>
      <c r="I262" s="80">
        <v>800</v>
      </c>
      <c r="J262" s="84">
        <v>8700</v>
      </c>
      <c r="K262" s="84">
        <v>0</v>
      </c>
      <c r="L262" s="274">
        <f t="shared" si="11"/>
        <v>0</v>
      </c>
      <c r="M262" s="130"/>
    </row>
    <row r="263" spans="1:13" ht="64.5" customHeight="1" x14ac:dyDescent="0.25">
      <c r="A263" s="1"/>
      <c r="B263" s="189"/>
      <c r="C263" s="189"/>
      <c r="D263" s="189"/>
      <c r="E263" s="189"/>
      <c r="F263" s="190"/>
      <c r="G263" s="73" t="s">
        <v>419</v>
      </c>
      <c r="H263" s="36" t="s">
        <v>366</v>
      </c>
      <c r="I263" s="81"/>
      <c r="J263" s="87">
        <f t="shared" ref="J263:K265" si="15">SUM(J264)</f>
        <v>20000</v>
      </c>
      <c r="K263" s="87">
        <f t="shared" si="15"/>
        <v>900</v>
      </c>
      <c r="L263" s="273">
        <f t="shared" si="11"/>
        <v>4.5</v>
      </c>
      <c r="M263" s="130"/>
    </row>
    <row r="264" spans="1:13" ht="51.75" customHeight="1" x14ac:dyDescent="0.25">
      <c r="A264" s="1"/>
      <c r="B264" s="295" t="s">
        <v>38</v>
      </c>
      <c r="C264" s="295"/>
      <c r="D264" s="295"/>
      <c r="E264" s="295"/>
      <c r="F264" s="296"/>
      <c r="G264" s="73" t="s">
        <v>363</v>
      </c>
      <c r="H264" s="188" t="s">
        <v>364</v>
      </c>
      <c r="I264" s="79"/>
      <c r="J264" s="87">
        <f t="shared" si="15"/>
        <v>20000</v>
      </c>
      <c r="K264" s="87">
        <f t="shared" si="15"/>
        <v>900</v>
      </c>
      <c r="L264" s="273">
        <f t="shared" si="11"/>
        <v>4.5</v>
      </c>
      <c r="M264" s="129"/>
    </row>
    <row r="265" spans="1:13" ht="34.5" customHeight="1" x14ac:dyDescent="0.25">
      <c r="A265" s="1"/>
      <c r="B265" s="125"/>
      <c r="C265" s="125"/>
      <c r="D265" s="125"/>
      <c r="E265" s="125"/>
      <c r="F265" s="126"/>
      <c r="G265" s="65" t="s">
        <v>105</v>
      </c>
      <c r="H265" s="178" t="s">
        <v>365</v>
      </c>
      <c r="I265" s="92"/>
      <c r="J265" s="84">
        <f t="shared" si="15"/>
        <v>20000</v>
      </c>
      <c r="K265" s="84">
        <f t="shared" si="15"/>
        <v>900</v>
      </c>
      <c r="L265" s="274">
        <f t="shared" si="11"/>
        <v>4.5</v>
      </c>
      <c r="M265" s="130"/>
    </row>
    <row r="266" spans="1:13" ht="34.5" customHeight="1" x14ac:dyDescent="0.25">
      <c r="A266" s="1"/>
      <c r="B266" s="297" t="s">
        <v>37</v>
      </c>
      <c r="C266" s="297"/>
      <c r="D266" s="297"/>
      <c r="E266" s="297"/>
      <c r="F266" s="298"/>
      <c r="G266" s="67" t="s">
        <v>2</v>
      </c>
      <c r="H266" s="191" t="s">
        <v>0</v>
      </c>
      <c r="I266" s="44">
        <v>200</v>
      </c>
      <c r="J266" s="84">
        <v>20000</v>
      </c>
      <c r="K266" s="84">
        <v>900</v>
      </c>
      <c r="L266" s="274">
        <f t="shared" si="11"/>
        <v>4.5</v>
      </c>
      <c r="M266" s="130"/>
    </row>
    <row r="267" spans="1:13" ht="66.75" customHeight="1" x14ac:dyDescent="0.25">
      <c r="A267" s="1"/>
      <c r="B267" s="259"/>
      <c r="C267" s="259"/>
      <c r="D267" s="259"/>
      <c r="E267" s="259"/>
      <c r="F267" s="260"/>
      <c r="G267" s="143" t="s">
        <v>482</v>
      </c>
      <c r="H267" s="263" t="s">
        <v>485</v>
      </c>
      <c r="I267" s="79"/>
      <c r="J267" s="87">
        <f t="shared" ref="J267:K269" si="16">SUM(J268)</f>
        <v>200000</v>
      </c>
      <c r="K267" s="87">
        <f t="shared" si="16"/>
        <v>100000</v>
      </c>
      <c r="L267" s="273">
        <f t="shared" si="11"/>
        <v>50</v>
      </c>
      <c r="M267" s="130"/>
    </row>
    <row r="268" spans="1:13" ht="48.75" customHeight="1" x14ac:dyDescent="0.25">
      <c r="A268" s="1"/>
      <c r="B268" s="259"/>
      <c r="C268" s="259"/>
      <c r="D268" s="259"/>
      <c r="E268" s="259"/>
      <c r="F268" s="260"/>
      <c r="G268" s="119" t="s">
        <v>483</v>
      </c>
      <c r="H268" s="263" t="s">
        <v>486</v>
      </c>
      <c r="I268" s="79"/>
      <c r="J268" s="87">
        <f t="shared" si="16"/>
        <v>200000</v>
      </c>
      <c r="K268" s="87">
        <f t="shared" si="16"/>
        <v>100000</v>
      </c>
      <c r="L268" s="273">
        <f t="shared" si="11"/>
        <v>50</v>
      </c>
      <c r="M268" s="130"/>
    </row>
    <row r="269" spans="1:13" ht="67.5" customHeight="1" x14ac:dyDescent="0.25">
      <c r="A269" s="1"/>
      <c r="B269" s="259"/>
      <c r="C269" s="259"/>
      <c r="D269" s="259"/>
      <c r="E269" s="259"/>
      <c r="F269" s="260"/>
      <c r="G269" s="65" t="s">
        <v>484</v>
      </c>
      <c r="H269" s="75" t="s">
        <v>487</v>
      </c>
      <c r="I269" s="81"/>
      <c r="J269" s="84">
        <f t="shared" si="16"/>
        <v>200000</v>
      </c>
      <c r="K269" s="84">
        <f t="shared" si="16"/>
        <v>100000</v>
      </c>
      <c r="L269" s="274">
        <f t="shared" si="11"/>
        <v>50</v>
      </c>
      <c r="M269" s="130"/>
    </row>
    <row r="270" spans="1:13" ht="22.5" customHeight="1" x14ac:dyDescent="0.25">
      <c r="A270" s="1"/>
      <c r="B270" s="259"/>
      <c r="C270" s="259"/>
      <c r="D270" s="259"/>
      <c r="E270" s="259"/>
      <c r="F270" s="260"/>
      <c r="G270" s="66" t="s">
        <v>1</v>
      </c>
      <c r="H270" s="191" t="s">
        <v>0</v>
      </c>
      <c r="I270" s="44">
        <v>800</v>
      </c>
      <c r="J270" s="84">
        <v>200000</v>
      </c>
      <c r="K270" s="84">
        <v>100000</v>
      </c>
      <c r="L270" s="274">
        <f t="shared" si="11"/>
        <v>50</v>
      </c>
      <c r="M270" s="130"/>
    </row>
    <row r="271" spans="1:13" ht="51" customHeight="1" x14ac:dyDescent="0.25">
      <c r="A271" s="1"/>
      <c r="B271" s="302" t="s">
        <v>36</v>
      </c>
      <c r="C271" s="302"/>
      <c r="D271" s="302"/>
      <c r="E271" s="302"/>
      <c r="F271" s="303"/>
      <c r="G271" s="78" t="s">
        <v>106</v>
      </c>
      <c r="H271" s="182" t="s">
        <v>289</v>
      </c>
      <c r="I271" s="82" t="s">
        <v>0</v>
      </c>
      <c r="J271" s="88">
        <f t="shared" ref="J271:K274" si="17">SUM(J272)</f>
        <v>20000</v>
      </c>
      <c r="K271" s="88">
        <f t="shared" si="17"/>
        <v>0</v>
      </c>
      <c r="L271" s="271">
        <f t="shared" si="11"/>
        <v>0</v>
      </c>
      <c r="M271" s="128"/>
    </row>
    <row r="272" spans="1:13" ht="47.25" customHeight="1" x14ac:dyDescent="0.25">
      <c r="A272" s="1"/>
      <c r="B272" s="293" t="s">
        <v>35</v>
      </c>
      <c r="C272" s="293"/>
      <c r="D272" s="293"/>
      <c r="E272" s="293"/>
      <c r="F272" s="294"/>
      <c r="G272" s="143" t="s">
        <v>420</v>
      </c>
      <c r="H272" s="140" t="s">
        <v>290</v>
      </c>
      <c r="I272" s="79" t="s">
        <v>0</v>
      </c>
      <c r="J272" s="87">
        <f t="shared" si="17"/>
        <v>20000</v>
      </c>
      <c r="K272" s="87">
        <f t="shared" si="17"/>
        <v>0</v>
      </c>
      <c r="L272" s="273">
        <f t="shared" si="11"/>
        <v>0</v>
      </c>
      <c r="M272" s="130"/>
    </row>
    <row r="273" spans="1:13" ht="31.5" x14ac:dyDescent="0.25">
      <c r="A273" s="1"/>
      <c r="B273" s="121"/>
      <c r="C273" s="121"/>
      <c r="D273" s="121"/>
      <c r="E273" s="121"/>
      <c r="F273" s="122"/>
      <c r="G273" s="119" t="s">
        <v>291</v>
      </c>
      <c r="H273" s="171" t="s">
        <v>292</v>
      </c>
      <c r="I273" s="79"/>
      <c r="J273" s="87">
        <f t="shared" si="17"/>
        <v>20000</v>
      </c>
      <c r="K273" s="87">
        <f t="shared" si="17"/>
        <v>0</v>
      </c>
      <c r="L273" s="273">
        <f t="shared" si="11"/>
        <v>0</v>
      </c>
      <c r="M273" s="130"/>
    </row>
    <row r="274" spans="1:13" ht="19.5" customHeight="1" x14ac:dyDescent="0.25">
      <c r="A274" s="1"/>
      <c r="B274" s="297" t="s">
        <v>34</v>
      </c>
      <c r="C274" s="297"/>
      <c r="D274" s="297"/>
      <c r="E274" s="297"/>
      <c r="F274" s="298"/>
      <c r="G274" s="75" t="s">
        <v>107</v>
      </c>
      <c r="H274" s="151" t="s">
        <v>293</v>
      </c>
      <c r="I274" s="44" t="s">
        <v>0</v>
      </c>
      <c r="J274" s="84">
        <f t="shared" si="17"/>
        <v>20000</v>
      </c>
      <c r="K274" s="84">
        <f t="shared" si="17"/>
        <v>0</v>
      </c>
      <c r="L274" s="274">
        <f t="shared" si="11"/>
        <v>0</v>
      </c>
      <c r="M274" s="130"/>
    </row>
    <row r="275" spans="1:13" ht="34.5" customHeight="1" x14ac:dyDescent="0.25">
      <c r="A275" s="1"/>
      <c r="B275" s="42"/>
      <c r="C275" s="42"/>
      <c r="D275" s="42"/>
      <c r="E275" s="42"/>
      <c r="F275" s="43"/>
      <c r="G275" s="67" t="s">
        <v>2</v>
      </c>
      <c r="H275" s="37" t="s">
        <v>0</v>
      </c>
      <c r="I275" s="44">
        <v>200</v>
      </c>
      <c r="J275" s="84">
        <v>20000</v>
      </c>
      <c r="K275" s="84">
        <v>0</v>
      </c>
      <c r="L275" s="274">
        <f t="shared" si="11"/>
        <v>0</v>
      </c>
      <c r="M275" s="130"/>
    </row>
    <row r="276" spans="1:13" ht="63" customHeight="1" x14ac:dyDescent="0.25">
      <c r="A276" s="1"/>
      <c r="B276" s="302" t="s">
        <v>33</v>
      </c>
      <c r="C276" s="302"/>
      <c r="D276" s="302"/>
      <c r="E276" s="302"/>
      <c r="F276" s="303"/>
      <c r="G276" s="78" t="s">
        <v>108</v>
      </c>
      <c r="H276" s="139" t="s">
        <v>294</v>
      </c>
      <c r="I276" s="82" t="s">
        <v>0</v>
      </c>
      <c r="J276" s="88">
        <f>SUM(J277)</f>
        <v>770000</v>
      </c>
      <c r="K276" s="88">
        <f>SUM(K277)</f>
        <v>179000</v>
      </c>
      <c r="L276" s="280">
        <f t="shared" si="11"/>
        <v>23.246753246753247</v>
      </c>
      <c r="M276" s="128"/>
    </row>
    <row r="277" spans="1:13" ht="63.75" customHeight="1" x14ac:dyDescent="0.25">
      <c r="A277" s="1"/>
      <c r="B277" s="293" t="s">
        <v>32</v>
      </c>
      <c r="C277" s="293"/>
      <c r="D277" s="293"/>
      <c r="E277" s="293"/>
      <c r="F277" s="294"/>
      <c r="G277" s="73" t="s">
        <v>421</v>
      </c>
      <c r="H277" s="145" t="s">
        <v>295</v>
      </c>
      <c r="I277" s="81" t="s">
        <v>0</v>
      </c>
      <c r="J277" s="87">
        <f>SUM(J279)</f>
        <v>770000</v>
      </c>
      <c r="K277" s="87">
        <f>SUM(K279)</f>
        <v>179000</v>
      </c>
      <c r="L277" s="273">
        <f t="shared" si="11"/>
        <v>23.246753246753247</v>
      </c>
      <c r="M277" s="130"/>
    </row>
    <row r="278" spans="1:13" ht="36" customHeight="1" x14ac:dyDescent="0.25">
      <c r="A278" s="1"/>
      <c r="B278" s="121"/>
      <c r="C278" s="121"/>
      <c r="D278" s="121"/>
      <c r="E278" s="121"/>
      <c r="F278" s="122"/>
      <c r="G278" s="119" t="s">
        <v>296</v>
      </c>
      <c r="H278" s="183" t="s">
        <v>297</v>
      </c>
      <c r="I278" s="79"/>
      <c r="J278" s="87">
        <f>SUM(J279)</f>
        <v>770000</v>
      </c>
      <c r="K278" s="87">
        <f>SUM(K279)</f>
        <v>179000</v>
      </c>
      <c r="L278" s="278">
        <f t="shared" si="11"/>
        <v>23.246753246753247</v>
      </c>
      <c r="M278" s="130"/>
    </row>
    <row r="279" spans="1:13" ht="47.25" customHeight="1" x14ac:dyDescent="0.25">
      <c r="A279" s="1"/>
      <c r="B279" s="297" t="s">
        <v>31</v>
      </c>
      <c r="C279" s="297"/>
      <c r="D279" s="297"/>
      <c r="E279" s="297"/>
      <c r="F279" s="298"/>
      <c r="G279" s="71" t="s">
        <v>442</v>
      </c>
      <c r="H279" s="144" t="s">
        <v>298</v>
      </c>
      <c r="I279" s="44" t="s">
        <v>0</v>
      </c>
      <c r="J279" s="84">
        <f>SUM(J280)</f>
        <v>770000</v>
      </c>
      <c r="K279" s="84">
        <f>SUM(K280)</f>
        <v>179000</v>
      </c>
      <c r="L279" s="274">
        <f t="shared" si="11"/>
        <v>23.246753246753247</v>
      </c>
      <c r="M279" s="130"/>
    </row>
    <row r="280" spans="1:13" ht="50.25" customHeight="1" x14ac:dyDescent="0.25">
      <c r="A280" s="1"/>
      <c r="B280" s="289">
        <v>200</v>
      </c>
      <c r="C280" s="289"/>
      <c r="D280" s="289"/>
      <c r="E280" s="289"/>
      <c r="F280" s="290"/>
      <c r="G280" s="67" t="s">
        <v>4</v>
      </c>
      <c r="H280" s="37" t="s">
        <v>0</v>
      </c>
      <c r="I280" s="44">
        <v>600</v>
      </c>
      <c r="J280" s="84">
        <v>770000</v>
      </c>
      <c r="K280" s="84">
        <v>179000</v>
      </c>
      <c r="L280" s="274">
        <f t="shared" si="11"/>
        <v>23.246753246753247</v>
      </c>
      <c r="M280" s="130"/>
    </row>
    <row r="281" spans="1:13" ht="67.5" customHeight="1" x14ac:dyDescent="0.25">
      <c r="A281" s="1"/>
      <c r="B281" s="302" t="s">
        <v>30</v>
      </c>
      <c r="C281" s="302"/>
      <c r="D281" s="302"/>
      <c r="E281" s="302"/>
      <c r="F281" s="303"/>
      <c r="G281" s="78" t="s">
        <v>109</v>
      </c>
      <c r="H281" s="193" t="s">
        <v>299</v>
      </c>
      <c r="I281" s="82" t="s">
        <v>0</v>
      </c>
      <c r="J281" s="88">
        <f>SUM(J282+J291)</f>
        <v>41443068</v>
      </c>
      <c r="K281" s="88">
        <f>SUM(K282+K291)</f>
        <v>8867333</v>
      </c>
      <c r="L281" s="271">
        <f t="shared" si="11"/>
        <v>21.39642026502478</v>
      </c>
      <c r="M281" s="128"/>
    </row>
    <row r="282" spans="1:13" ht="79.5" customHeight="1" x14ac:dyDescent="0.25">
      <c r="A282" s="1"/>
      <c r="B282" s="293" t="s">
        <v>29</v>
      </c>
      <c r="C282" s="293"/>
      <c r="D282" s="293"/>
      <c r="E282" s="293"/>
      <c r="F282" s="294"/>
      <c r="G282" s="72" t="s">
        <v>422</v>
      </c>
      <c r="H282" s="147" t="s">
        <v>300</v>
      </c>
      <c r="I282" s="79" t="s">
        <v>0</v>
      </c>
      <c r="J282" s="83">
        <f>SUM(J283)</f>
        <v>34080068</v>
      </c>
      <c r="K282" s="83">
        <f>SUM(K283)</f>
        <v>7142504</v>
      </c>
      <c r="L282" s="273">
        <f t="shared" si="11"/>
        <v>20.958009825567249</v>
      </c>
      <c r="M282" s="129"/>
    </row>
    <row r="283" spans="1:13" ht="95.25" customHeight="1" x14ac:dyDescent="0.25">
      <c r="A283" s="1"/>
      <c r="B283" s="121"/>
      <c r="C283" s="121"/>
      <c r="D283" s="121"/>
      <c r="E283" s="121"/>
      <c r="F283" s="122"/>
      <c r="G283" s="119" t="s">
        <v>301</v>
      </c>
      <c r="H283" s="179" t="s">
        <v>302</v>
      </c>
      <c r="I283" s="79"/>
      <c r="J283" s="87">
        <f>SUM(J284+J286+J288)</f>
        <v>34080068</v>
      </c>
      <c r="K283" s="87">
        <f>SUM(K284+K286+K288)</f>
        <v>7142504</v>
      </c>
      <c r="L283" s="273">
        <f t="shared" si="11"/>
        <v>20.958009825567249</v>
      </c>
      <c r="M283" s="128"/>
    </row>
    <row r="284" spans="1:13" ht="33" customHeight="1" x14ac:dyDescent="0.25">
      <c r="A284" s="1"/>
      <c r="B284" s="297" t="s">
        <v>28</v>
      </c>
      <c r="C284" s="297"/>
      <c r="D284" s="297"/>
      <c r="E284" s="297"/>
      <c r="F284" s="298"/>
      <c r="G284" s="141" t="s">
        <v>111</v>
      </c>
      <c r="H284" s="192" t="s">
        <v>303</v>
      </c>
      <c r="I284" s="44" t="s">
        <v>0</v>
      </c>
      <c r="J284" s="84">
        <f>SUM(J285)</f>
        <v>7381751</v>
      </c>
      <c r="K284" s="84">
        <f>SUM(K285)</f>
        <v>19760</v>
      </c>
      <c r="L284" s="274">
        <f t="shared" si="11"/>
        <v>0.26768716528097469</v>
      </c>
      <c r="M284" s="130"/>
    </row>
    <row r="285" spans="1:13" ht="34.5" customHeight="1" x14ac:dyDescent="0.25">
      <c r="A285" s="1"/>
      <c r="B285" s="289">
        <v>800</v>
      </c>
      <c r="C285" s="289"/>
      <c r="D285" s="289"/>
      <c r="E285" s="289"/>
      <c r="F285" s="290"/>
      <c r="G285" s="67" t="s">
        <v>2</v>
      </c>
      <c r="H285" s="37" t="s">
        <v>0</v>
      </c>
      <c r="I285" s="44">
        <v>200</v>
      </c>
      <c r="J285" s="84">
        <v>7381751</v>
      </c>
      <c r="K285" s="84">
        <v>19760</v>
      </c>
      <c r="L285" s="274">
        <f t="shared" si="11"/>
        <v>0.26768716528097469</v>
      </c>
      <c r="M285" s="130"/>
    </row>
    <row r="286" spans="1:13" ht="33" customHeight="1" x14ac:dyDescent="0.25">
      <c r="A286" s="1"/>
      <c r="B286" s="95"/>
      <c r="C286" s="95"/>
      <c r="D286" s="95"/>
      <c r="E286" s="95"/>
      <c r="F286" s="96"/>
      <c r="G286" s="65" t="s">
        <v>134</v>
      </c>
      <c r="H286" s="192" t="s">
        <v>304</v>
      </c>
      <c r="I286" s="44"/>
      <c r="J286" s="87">
        <f>SUM(J287)</f>
        <v>3450670</v>
      </c>
      <c r="K286" s="87">
        <f>SUM(K287)</f>
        <v>827978</v>
      </c>
      <c r="L286" s="274">
        <f t="shared" si="11"/>
        <v>23.994702478069478</v>
      </c>
      <c r="M286" s="129"/>
    </row>
    <row r="287" spans="1:13" ht="15.75" x14ac:dyDescent="0.25">
      <c r="A287" s="1"/>
      <c r="B287" s="95"/>
      <c r="C287" s="95"/>
      <c r="D287" s="95"/>
      <c r="E287" s="95"/>
      <c r="F287" s="96"/>
      <c r="G287" s="67" t="s">
        <v>6</v>
      </c>
      <c r="H287" s="172" t="s">
        <v>0</v>
      </c>
      <c r="I287" s="44">
        <v>500</v>
      </c>
      <c r="J287" s="84">
        <v>3450670</v>
      </c>
      <c r="K287" s="84">
        <v>827978</v>
      </c>
      <c r="L287" s="274">
        <f t="shared" si="11"/>
        <v>23.994702478069478</v>
      </c>
      <c r="M287" s="130"/>
    </row>
    <row r="288" spans="1:13" ht="78" customHeight="1" x14ac:dyDescent="0.25">
      <c r="A288" s="1"/>
      <c r="B288" s="291" t="s">
        <v>27</v>
      </c>
      <c r="C288" s="291"/>
      <c r="D288" s="291"/>
      <c r="E288" s="291"/>
      <c r="F288" s="292"/>
      <c r="G288" s="155" t="s">
        <v>305</v>
      </c>
      <c r="H288" s="178" t="s">
        <v>306</v>
      </c>
      <c r="I288" s="44" t="s">
        <v>0</v>
      </c>
      <c r="J288" s="84">
        <f>SUM(J289:J290)</f>
        <v>23247647</v>
      </c>
      <c r="K288" s="84">
        <f>SUM(K289:K290)</f>
        <v>6294766</v>
      </c>
      <c r="L288" s="274">
        <f t="shared" si="11"/>
        <v>27.077002674722305</v>
      </c>
      <c r="M288" s="130"/>
    </row>
    <row r="289" spans="1:13" ht="32.25" customHeight="1" x14ac:dyDescent="0.25">
      <c r="A289" s="1"/>
      <c r="B289" s="13"/>
      <c r="C289" s="13"/>
      <c r="D289" s="13"/>
      <c r="E289" s="13"/>
      <c r="F289" s="14"/>
      <c r="G289" s="66" t="s">
        <v>2</v>
      </c>
      <c r="H289" s="51" t="s">
        <v>0</v>
      </c>
      <c r="I289" s="44">
        <v>200</v>
      </c>
      <c r="J289" s="84">
        <v>5731945</v>
      </c>
      <c r="K289" s="84">
        <v>94525</v>
      </c>
      <c r="L289" s="274">
        <f t="shared" si="11"/>
        <v>1.6490911898142777</v>
      </c>
      <c r="M289" s="130"/>
    </row>
    <row r="290" spans="1:13" ht="22.5" customHeight="1" x14ac:dyDescent="0.25">
      <c r="A290" s="1"/>
      <c r="B290" s="47"/>
      <c r="C290" s="47"/>
      <c r="D290" s="47"/>
      <c r="E290" s="47"/>
      <c r="F290" s="48"/>
      <c r="G290" s="67" t="s">
        <v>6</v>
      </c>
      <c r="H290" s="37"/>
      <c r="I290" s="44">
        <v>500</v>
      </c>
      <c r="J290" s="84">
        <v>17515702</v>
      </c>
      <c r="K290" s="84">
        <v>6200241</v>
      </c>
      <c r="L290" s="274">
        <f t="shared" si="11"/>
        <v>35.398187295033907</v>
      </c>
      <c r="M290" s="130"/>
    </row>
    <row r="291" spans="1:13" ht="78" customHeight="1" x14ac:dyDescent="0.25">
      <c r="A291" s="1"/>
      <c r="B291" s="295" t="s">
        <v>26</v>
      </c>
      <c r="C291" s="295"/>
      <c r="D291" s="295"/>
      <c r="E291" s="295"/>
      <c r="F291" s="296"/>
      <c r="G291" s="73" t="s">
        <v>423</v>
      </c>
      <c r="H291" s="147" t="s">
        <v>307</v>
      </c>
      <c r="I291" s="81" t="s">
        <v>0</v>
      </c>
      <c r="J291" s="87">
        <f>SUM(J292)</f>
        <v>7363000</v>
      </c>
      <c r="K291" s="87">
        <f>SUM(K292)</f>
        <v>1724829</v>
      </c>
      <c r="L291" s="273">
        <f t="shared" si="11"/>
        <v>23.425628140703516</v>
      </c>
      <c r="M291" s="130"/>
    </row>
    <row r="292" spans="1:13" ht="48.75" customHeight="1" x14ac:dyDescent="0.25">
      <c r="A292" s="1"/>
      <c r="B292" s="133"/>
      <c r="C292" s="133"/>
      <c r="D292" s="133"/>
      <c r="E292" s="133"/>
      <c r="F292" s="134"/>
      <c r="G292" s="73" t="s">
        <v>308</v>
      </c>
      <c r="H292" s="147" t="s">
        <v>309</v>
      </c>
      <c r="I292" s="81"/>
      <c r="J292" s="87">
        <f>SUM(J293+J295)</f>
        <v>7363000</v>
      </c>
      <c r="K292" s="87">
        <f>SUM(K293+K295)</f>
        <v>1724829</v>
      </c>
      <c r="L292" s="273">
        <f t="shared" si="11"/>
        <v>23.425628140703516</v>
      </c>
      <c r="M292" s="128"/>
    </row>
    <row r="293" spans="1:13" ht="110.25" customHeight="1" x14ac:dyDescent="0.25">
      <c r="A293" s="1"/>
      <c r="B293" s="297" t="s">
        <v>25</v>
      </c>
      <c r="C293" s="297"/>
      <c r="D293" s="297"/>
      <c r="E293" s="297"/>
      <c r="F293" s="298"/>
      <c r="G293" s="65" t="s">
        <v>110</v>
      </c>
      <c r="H293" s="192" t="s">
        <v>310</v>
      </c>
      <c r="I293" s="44" t="s">
        <v>0</v>
      </c>
      <c r="J293" s="84">
        <f>SUM(J294)</f>
        <v>7263000</v>
      </c>
      <c r="K293" s="84">
        <f>SUM(K294)</f>
        <v>1694805</v>
      </c>
      <c r="L293" s="274">
        <f t="shared" si="11"/>
        <v>23.334779016935151</v>
      </c>
      <c r="M293" s="130"/>
    </row>
    <row r="294" spans="1:13" ht="15.75" x14ac:dyDescent="0.25">
      <c r="A294" s="1"/>
      <c r="B294" s="297">
        <v>200</v>
      </c>
      <c r="C294" s="297"/>
      <c r="D294" s="297"/>
      <c r="E294" s="297"/>
      <c r="F294" s="298"/>
      <c r="G294" s="66" t="s">
        <v>1</v>
      </c>
      <c r="H294" s="37" t="s">
        <v>0</v>
      </c>
      <c r="I294" s="44">
        <v>800</v>
      </c>
      <c r="J294" s="84">
        <v>7263000</v>
      </c>
      <c r="K294" s="84">
        <v>1694805</v>
      </c>
      <c r="L294" s="274">
        <f t="shared" si="11"/>
        <v>23.334779016935151</v>
      </c>
      <c r="M294" s="130"/>
    </row>
    <row r="295" spans="1:13" ht="66" customHeight="1" x14ac:dyDescent="0.25">
      <c r="A295" s="1"/>
      <c r="B295" s="291" t="s">
        <v>24</v>
      </c>
      <c r="C295" s="291"/>
      <c r="D295" s="291"/>
      <c r="E295" s="291"/>
      <c r="F295" s="292"/>
      <c r="G295" s="67" t="s">
        <v>80</v>
      </c>
      <c r="H295" s="192" t="s">
        <v>311</v>
      </c>
      <c r="I295" s="44" t="s">
        <v>0</v>
      </c>
      <c r="J295" s="84">
        <f>SUM(J296)</f>
        <v>100000</v>
      </c>
      <c r="K295" s="84">
        <f>SUM(K296)</f>
        <v>30024</v>
      </c>
      <c r="L295" s="274">
        <f t="shared" si="11"/>
        <v>30.024000000000001</v>
      </c>
      <c r="M295" s="129"/>
    </row>
    <row r="296" spans="1:13" ht="15.75" x14ac:dyDescent="0.25">
      <c r="A296" s="1"/>
      <c r="B296" s="289">
        <v>500</v>
      </c>
      <c r="C296" s="289"/>
      <c r="D296" s="289"/>
      <c r="E296" s="289"/>
      <c r="F296" s="290"/>
      <c r="G296" s="67" t="s">
        <v>1</v>
      </c>
      <c r="H296" s="37" t="s">
        <v>0</v>
      </c>
      <c r="I296" s="44">
        <v>800</v>
      </c>
      <c r="J296" s="84">
        <v>100000</v>
      </c>
      <c r="K296" s="84">
        <v>30024</v>
      </c>
      <c r="L296" s="274">
        <f t="shared" si="11"/>
        <v>30.024000000000001</v>
      </c>
      <c r="M296" s="130"/>
    </row>
    <row r="297" spans="1:13" ht="49.5" customHeight="1" x14ac:dyDescent="0.25">
      <c r="A297" s="1"/>
      <c r="B297" s="302" t="s">
        <v>23</v>
      </c>
      <c r="C297" s="302"/>
      <c r="D297" s="302"/>
      <c r="E297" s="302"/>
      <c r="F297" s="303"/>
      <c r="G297" s="78" t="s">
        <v>112</v>
      </c>
      <c r="H297" s="182" t="s">
        <v>312</v>
      </c>
      <c r="I297" s="82" t="s">
        <v>0</v>
      </c>
      <c r="J297" s="88">
        <f>SUM(J298+J307+J311)</f>
        <v>1189152</v>
      </c>
      <c r="K297" s="88">
        <f>SUM(K298+K307+K311)</f>
        <v>9120</v>
      </c>
      <c r="L297" s="271">
        <f t="shared" si="11"/>
        <v>0.76693307499798169</v>
      </c>
      <c r="M297" s="130"/>
    </row>
    <row r="298" spans="1:13" ht="78" customHeight="1" x14ac:dyDescent="0.25">
      <c r="A298" s="1"/>
      <c r="B298" s="293" t="s">
        <v>22</v>
      </c>
      <c r="C298" s="293"/>
      <c r="D298" s="293"/>
      <c r="E298" s="293"/>
      <c r="F298" s="294"/>
      <c r="G298" s="161" t="s">
        <v>424</v>
      </c>
      <c r="H298" s="171" t="s">
        <v>313</v>
      </c>
      <c r="I298" s="79" t="s">
        <v>0</v>
      </c>
      <c r="J298" s="87">
        <f>SUM(J299+J302)</f>
        <v>672700</v>
      </c>
      <c r="K298" s="87">
        <f>SUM(K299+K302)</f>
        <v>0</v>
      </c>
      <c r="L298" s="277">
        <f t="shared" si="11"/>
        <v>0</v>
      </c>
      <c r="M298" s="128"/>
    </row>
    <row r="299" spans="1:13" ht="77.25" customHeight="1" x14ac:dyDescent="0.25">
      <c r="A299" s="1"/>
      <c r="B299" s="137"/>
      <c r="C299" s="137"/>
      <c r="D299" s="137"/>
      <c r="E299" s="137"/>
      <c r="F299" s="138"/>
      <c r="G299" s="264" t="s">
        <v>314</v>
      </c>
      <c r="H299" s="183" t="s">
        <v>315</v>
      </c>
      <c r="I299" s="79"/>
      <c r="J299" s="87">
        <f>SUM(J300)</f>
        <v>165000</v>
      </c>
      <c r="K299" s="87">
        <f>SUM(K300)</f>
        <v>0</v>
      </c>
      <c r="L299" s="273">
        <f t="shared" si="11"/>
        <v>0</v>
      </c>
      <c r="M299" s="130"/>
    </row>
    <row r="300" spans="1:13" ht="51" customHeight="1" x14ac:dyDescent="0.25">
      <c r="A300" s="1"/>
      <c r="B300" s="297" t="s">
        <v>21</v>
      </c>
      <c r="C300" s="297"/>
      <c r="D300" s="297"/>
      <c r="E300" s="297"/>
      <c r="F300" s="298"/>
      <c r="G300" s="66" t="s">
        <v>113</v>
      </c>
      <c r="H300" s="175" t="s">
        <v>316</v>
      </c>
      <c r="I300" s="44" t="s">
        <v>0</v>
      </c>
      <c r="J300" s="84">
        <f>SUM(J301)</f>
        <v>165000</v>
      </c>
      <c r="K300" s="84">
        <f>SUM(K301)</f>
        <v>0</v>
      </c>
      <c r="L300" s="274">
        <f t="shared" si="11"/>
        <v>0</v>
      </c>
      <c r="M300" s="130"/>
    </row>
    <row r="301" spans="1:13" ht="36" customHeight="1" x14ac:dyDescent="0.25">
      <c r="A301" s="1"/>
      <c r="B301" s="162"/>
      <c r="C301" s="162"/>
      <c r="D301" s="162"/>
      <c r="E301" s="162"/>
      <c r="F301" s="163"/>
      <c r="G301" s="67" t="s">
        <v>2</v>
      </c>
      <c r="H301" s="172" t="s">
        <v>0</v>
      </c>
      <c r="I301" s="44">
        <v>200</v>
      </c>
      <c r="J301" s="84">
        <v>165000</v>
      </c>
      <c r="K301" s="84">
        <v>0</v>
      </c>
      <c r="L301" s="274">
        <f t="shared" si="11"/>
        <v>0</v>
      </c>
      <c r="M301" s="130"/>
    </row>
    <row r="302" spans="1:13" ht="65.25" customHeight="1" x14ac:dyDescent="0.25">
      <c r="A302" s="1"/>
      <c r="B302" s="131"/>
      <c r="C302" s="131"/>
      <c r="D302" s="131"/>
      <c r="E302" s="131"/>
      <c r="F302" s="132"/>
      <c r="G302" s="73" t="s">
        <v>317</v>
      </c>
      <c r="H302" s="183" t="s">
        <v>318</v>
      </c>
      <c r="I302" s="97"/>
      <c r="J302" s="87">
        <f>SUM(J303+J305)</f>
        <v>507700</v>
      </c>
      <c r="K302" s="87">
        <f>SUM(K303+K305)</f>
        <v>0</v>
      </c>
      <c r="L302" s="273">
        <f t="shared" si="11"/>
        <v>0</v>
      </c>
      <c r="M302" s="130"/>
    </row>
    <row r="303" spans="1:13" ht="79.5" customHeight="1" x14ac:dyDescent="0.25">
      <c r="A303" s="1"/>
      <c r="B303" s="236"/>
      <c r="C303" s="236"/>
      <c r="D303" s="236"/>
      <c r="E303" s="236"/>
      <c r="F303" s="237"/>
      <c r="G303" s="65" t="s">
        <v>478</v>
      </c>
      <c r="H303" s="175" t="s">
        <v>448</v>
      </c>
      <c r="I303" s="44"/>
      <c r="J303" s="84">
        <f>SUM(J304)</f>
        <v>500000</v>
      </c>
      <c r="K303" s="84">
        <f>SUM(K304)</f>
        <v>0</v>
      </c>
      <c r="L303" s="274">
        <f t="shared" si="11"/>
        <v>0</v>
      </c>
      <c r="M303" s="130"/>
    </row>
    <row r="304" spans="1:13" ht="21" customHeight="1" x14ac:dyDescent="0.25">
      <c r="A304" s="1"/>
      <c r="B304" s="236"/>
      <c r="C304" s="236"/>
      <c r="D304" s="236"/>
      <c r="E304" s="236"/>
      <c r="F304" s="237"/>
      <c r="G304" s="67" t="s">
        <v>1</v>
      </c>
      <c r="H304" s="37" t="s">
        <v>0</v>
      </c>
      <c r="I304" s="44">
        <v>800</v>
      </c>
      <c r="J304" s="84">
        <v>500000</v>
      </c>
      <c r="K304" s="84">
        <v>0</v>
      </c>
      <c r="L304" s="274">
        <f t="shared" si="11"/>
        <v>0</v>
      </c>
      <c r="M304" s="130"/>
    </row>
    <row r="305" spans="1:13" ht="48.75" customHeight="1" x14ac:dyDescent="0.25">
      <c r="A305" s="1"/>
      <c r="B305" s="95"/>
      <c r="C305" s="95"/>
      <c r="D305" s="95"/>
      <c r="E305" s="95"/>
      <c r="F305" s="96"/>
      <c r="G305" s="65" t="s">
        <v>319</v>
      </c>
      <c r="H305" s="144" t="s">
        <v>320</v>
      </c>
      <c r="I305" s="44"/>
      <c r="J305" s="84">
        <f>SUM(J306)</f>
        <v>7700</v>
      </c>
      <c r="K305" s="84">
        <f>SUM(K306)</f>
        <v>0</v>
      </c>
      <c r="L305" s="274">
        <f t="shared" si="11"/>
        <v>0</v>
      </c>
      <c r="M305" s="130"/>
    </row>
    <row r="306" spans="1:13" ht="33.75" customHeight="1" x14ac:dyDescent="0.25">
      <c r="A306" s="1"/>
      <c r="B306" s="131"/>
      <c r="C306" s="131"/>
      <c r="D306" s="131"/>
      <c r="E306" s="131"/>
      <c r="F306" s="132"/>
      <c r="G306" s="69" t="s">
        <v>2</v>
      </c>
      <c r="H306" s="37" t="s">
        <v>0</v>
      </c>
      <c r="I306" s="80">
        <v>200</v>
      </c>
      <c r="J306" s="85">
        <v>7700</v>
      </c>
      <c r="K306" s="85">
        <v>0</v>
      </c>
      <c r="L306" s="274">
        <f t="shared" si="11"/>
        <v>0</v>
      </c>
      <c r="M306" s="130"/>
    </row>
    <row r="307" spans="1:13" ht="48.75" customHeight="1" x14ac:dyDescent="0.25">
      <c r="A307" s="1"/>
      <c r="B307" s="164"/>
      <c r="C307" s="164"/>
      <c r="D307" s="164"/>
      <c r="E307" s="164"/>
      <c r="F307" s="165"/>
      <c r="G307" s="70" t="s">
        <v>354</v>
      </c>
      <c r="H307" s="169" t="s">
        <v>356</v>
      </c>
      <c r="I307" s="97"/>
      <c r="J307" s="87">
        <f>SUM(J309)</f>
        <v>318200</v>
      </c>
      <c r="K307" s="87">
        <f>SUM(K309)</f>
        <v>9120</v>
      </c>
      <c r="L307" s="273">
        <f t="shared" si="11"/>
        <v>2.8661219358893777</v>
      </c>
      <c r="M307" s="130"/>
    </row>
    <row r="308" spans="1:13" ht="47.25" customHeight="1" x14ac:dyDescent="0.25">
      <c r="A308" s="1"/>
      <c r="B308" s="164"/>
      <c r="C308" s="164"/>
      <c r="D308" s="164"/>
      <c r="E308" s="164"/>
      <c r="F308" s="165"/>
      <c r="G308" s="72" t="s">
        <v>358</v>
      </c>
      <c r="H308" s="225" t="s">
        <v>359</v>
      </c>
      <c r="I308" s="81"/>
      <c r="J308" s="87">
        <f>SUM(J309)</f>
        <v>318200</v>
      </c>
      <c r="K308" s="87">
        <f>SUM(K309)</f>
        <v>9120</v>
      </c>
      <c r="L308" s="273">
        <f t="shared" si="11"/>
        <v>2.8661219358893777</v>
      </c>
      <c r="M308" s="130"/>
    </row>
    <row r="309" spans="1:13" ht="52.5" customHeight="1" x14ac:dyDescent="0.25">
      <c r="A309" s="1"/>
      <c r="B309" s="164"/>
      <c r="C309" s="164"/>
      <c r="D309" s="164"/>
      <c r="E309" s="164"/>
      <c r="F309" s="165"/>
      <c r="G309" s="68" t="s">
        <v>355</v>
      </c>
      <c r="H309" s="170" t="s">
        <v>368</v>
      </c>
      <c r="I309" s="80"/>
      <c r="J309" s="84">
        <f>SUM(J310)</f>
        <v>318200</v>
      </c>
      <c r="K309" s="84">
        <f>SUM(K310)</f>
        <v>9120</v>
      </c>
      <c r="L309" s="274">
        <f t="shared" si="11"/>
        <v>2.8661219358893777</v>
      </c>
      <c r="M309" s="130"/>
    </row>
    <row r="310" spans="1:13" ht="33.75" customHeight="1" x14ac:dyDescent="0.25">
      <c r="A310" s="1"/>
      <c r="B310" s="164"/>
      <c r="C310" s="164"/>
      <c r="D310" s="164"/>
      <c r="E310" s="164"/>
      <c r="F310" s="165"/>
      <c r="G310" s="68" t="s">
        <v>2</v>
      </c>
      <c r="H310" s="41" t="s">
        <v>0</v>
      </c>
      <c r="I310" s="80">
        <v>200</v>
      </c>
      <c r="J310" s="85">
        <v>318200</v>
      </c>
      <c r="K310" s="85">
        <v>9120</v>
      </c>
      <c r="L310" s="274">
        <f t="shared" si="11"/>
        <v>2.8661219358893777</v>
      </c>
      <c r="M310" s="130"/>
    </row>
    <row r="311" spans="1:13" ht="33" customHeight="1" x14ac:dyDescent="0.25">
      <c r="A311" s="1"/>
      <c r="B311" s="164"/>
      <c r="C311" s="164"/>
      <c r="D311" s="164"/>
      <c r="E311" s="164"/>
      <c r="F311" s="165"/>
      <c r="G311" s="70" t="s">
        <v>445</v>
      </c>
      <c r="H311" s="169" t="s">
        <v>357</v>
      </c>
      <c r="I311" s="97"/>
      <c r="J311" s="87">
        <f t="shared" ref="J311:K313" si="18">SUM(J312)</f>
        <v>198252</v>
      </c>
      <c r="K311" s="87">
        <f t="shared" si="18"/>
        <v>0</v>
      </c>
      <c r="L311" s="273">
        <f t="shared" si="11"/>
        <v>0</v>
      </c>
      <c r="M311" s="130"/>
    </row>
    <row r="312" spans="1:13" ht="33" customHeight="1" x14ac:dyDescent="0.25">
      <c r="A312" s="1"/>
      <c r="B312" s="164"/>
      <c r="C312" s="164"/>
      <c r="D312" s="164"/>
      <c r="E312" s="164"/>
      <c r="F312" s="165"/>
      <c r="G312" s="70" t="s">
        <v>360</v>
      </c>
      <c r="H312" s="169" t="s">
        <v>361</v>
      </c>
      <c r="I312" s="97"/>
      <c r="J312" s="87">
        <f t="shared" si="18"/>
        <v>198252</v>
      </c>
      <c r="K312" s="87">
        <f t="shared" si="18"/>
        <v>0</v>
      </c>
      <c r="L312" s="273">
        <f t="shared" ref="L312:L382" si="19">K312/J312%</f>
        <v>0</v>
      </c>
      <c r="M312" s="130"/>
    </row>
    <row r="313" spans="1:13" ht="33.75" customHeight="1" x14ac:dyDescent="0.25">
      <c r="A313" s="1"/>
      <c r="B313" s="164"/>
      <c r="C313" s="164"/>
      <c r="D313" s="164"/>
      <c r="E313" s="164"/>
      <c r="F313" s="165"/>
      <c r="G313" s="67" t="s">
        <v>446</v>
      </c>
      <c r="H313" s="170" t="s">
        <v>369</v>
      </c>
      <c r="I313" s="80"/>
      <c r="J313" s="84">
        <f t="shared" si="18"/>
        <v>198252</v>
      </c>
      <c r="K313" s="84">
        <f t="shared" si="18"/>
        <v>0</v>
      </c>
      <c r="L313" s="274">
        <f t="shared" si="19"/>
        <v>0</v>
      </c>
      <c r="M313" s="130"/>
    </row>
    <row r="314" spans="1:13" ht="33.75" customHeight="1" x14ac:dyDescent="0.25">
      <c r="A314" s="1"/>
      <c r="B314" s="164"/>
      <c r="C314" s="164"/>
      <c r="D314" s="164"/>
      <c r="E314" s="164"/>
      <c r="F314" s="165"/>
      <c r="G314" s="68" t="s">
        <v>2</v>
      </c>
      <c r="H314" s="41" t="s">
        <v>0</v>
      </c>
      <c r="I314" s="80">
        <v>200</v>
      </c>
      <c r="J314" s="85">
        <v>198252</v>
      </c>
      <c r="K314" s="85">
        <v>0</v>
      </c>
      <c r="L314" s="274">
        <f t="shared" si="19"/>
        <v>0</v>
      </c>
      <c r="M314" s="130"/>
    </row>
    <row r="315" spans="1:13" ht="51" customHeight="1" x14ac:dyDescent="0.25">
      <c r="A315" s="1"/>
      <c r="B315" s="302" t="s">
        <v>20</v>
      </c>
      <c r="C315" s="302"/>
      <c r="D315" s="302"/>
      <c r="E315" s="302"/>
      <c r="F315" s="303"/>
      <c r="G315" s="78" t="s">
        <v>114</v>
      </c>
      <c r="H315" s="152" t="s">
        <v>321</v>
      </c>
      <c r="I315" s="82" t="s">
        <v>0</v>
      </c>
      <c r="J315" s="88">
        <f t="shared" ref="J315:K318" si="20">SUM(J316)</f>
        <v>400000</v>
      </c>
      <c r="K315" s="88">
        <f t="shared" si="20"/>
        <v>90000</v>
      </c>
      <c r="L315" s="271">
        <f t="shared" si="19"/>
        <v>22.5</v>
      </c>
      <c r="M315" s="128"/>
    </row>
    <row r="316" spans="1:13" ht="65.25" customHeight="1" x14ac:dyDescent="0.25">
      <c r="A316" s="1"/>
      <c r="B316" s="21"/>
      <c r="C316" s="21"/>
      <c r="D316" s="21"/>
      <c r="E316" s="21"/>
      <c r="F316" s="22"/>
      <c r="G316" s="73" t="s">
        <v>425</v>
      </c>
      <c r="H316" s="147" t="s">
        <v>322</v>
      </c>
      <c r="I316" s="82"/>
      <c r="J316" s="87">
        <f>SUM(J317)</f>
        <v>400000</v>
      </c>
      <c r="K316" s="87">
        <f>SUM(K317)</f>
        <v>90000</v>
      </c>
      <c r="L316" s="273">
        <f t="shared" si="19"/>
        <v>22.5</v>
      </c>
      <c r="M316" s="128"/>
    </row>
    <row r="317" spans="1:13" ht="45.75" customHeight="1" x14ac:dyDescent="0.25">
      <c r="A317" s="1"/>
      <c r="B317" s="135"/>
      <c r="C317" s="135"/>
      <c r="D317" s="135"/>
      <c r="E317" s="135"/>
      <c r="F317" s="136"/>
      <c r="G317" s="73" t="s">
        <v>324</v>
      </c>
      <c r="H317" s="147" t="s">
        <v>323</v>
      </c>
      <c r="I317" s="91"/>
      <c r="J317" s="87">
        <f t="shared" si="20"/>
        <v>400000</v>
      </c>
      <c r="K317" s="87">
        <f t="shared" si="20"/>
        <v>90000</v>
      </c>
      <c r="L317" s="273">
        <f t="shared" si="19"/>
        <v>22.5</v>
      </c>
      <c r="M317" s="129"/>
    </row>
    <row r="318" spans="1:13" ht="45" customHeight="1" x14ac:dyDescent="0.25">
      <c r="A318" s="1"/>
      <c r="B318" s="293" t="s">
        <v>19</v>
      </c>
      <c r="C318" s="293"/>
      <c r="D318" s="293"/>
      <c r="E318" s="293"/>
      <c r="F318" s="294"/>
      <c r="G318" s="65" t="s">
        <v>326</v>
      </c>
      <c r="H318" s="192" t="s">
        <v>325</v>
      </c>
      <c r="I318" s="79" t="s">
        <v>0</v>
      </c>
      <c r="J318" s="84">
        <f t="shared" si="20"/>
        <v>400000</v>
      </c>
      <c r="K318" s="84">
        <f t="shared" si="20"/>
        <v>90000</v>
      </c>
      <c r="L318" s="274">
        <f t="shared" si="19"/>
        <v>22.5</v>
      </c>
      <c r="M318" s="130"/>
    </row>
    <row r="319" spans="1:13" ht="34.5" customHeight="1" x14ac:dyDescent="0.25">
      <c r="A319" s="1"/>
      <c r="B319" s="23"/>
      <c r="C319" s="23"/>
      <c r="D319" s="23"/>
      <c r="E319" s="23"/>
      <c r="F319" s="24"/>
      <c r="G319" s="67" t="s">
        <v>2</v>
      </c>
      <c r="H319" s="37" t="s">
        <v>0</v>
      </c>
      <c r="I319" s="80">
        <v>200</v>
      </c>
      <c r="J319" s="85">
        <v>400000</v>
      </c>
      <c r="K319" s="85">
        <v>90000</v>
      </c>
      <c r="L319" s="274">
        <f t="shared" si="19"/>
        <v>22.5</v>
      </c>
      <c r="M319" s="130"/>
    </row>
    <row r="320" spans="1:13" ht="81" customHeight="1" x14ac:dyDescent="0.25">
      <c r="A320" s="1"/>
      <c r="B320" s="302" t="s">
        <v>18</v>
      </c>
      <c r="C320" s="302"/>
      <c r="D320" s="302"/>
      <c r="E320" s="302"/>
      <c r="F320" s="303"/>
      <c r="G320" s="78" t="s">
        <v>115</v>
      </c>
      <c r="H320" s="182" t="s">
        <v>327</v>
      </c>
      <c r="I320" s="82" t="s">
        <v>0</v>
      </c>
      <c r="J320" s="88">
        <f>SUM(J321+J327+J335)</f>
        <v>57831000</v>
      </c>
      <c r="K320" s="88">
        <f>SUM(K321+K327+K335)</f>
        <v>13225293</v>
      </c>
      <c r="L320" s="271">
        <f t="shared" si="19"/>
        <v>22.868864449862532</v>
      </c>
      <c r="M320" s="128"/>
    </row>
    <row r="321" spans="1:13" ht="46.5" customHeight="1" x14ac:dyDescent="0.25">
      <c r="A321" s="1"/>
      <c r="B321" s="293" t="s">
        <v>17</v>
      </c>
      <c r="C321" s="293"/>
      <c r="D321" s="293"/>
      <c r="E321" s="293"/>
      <c r="F321" s="294"/>
      <c r="G321" s="119" t="s">
        <v>426</v>
      </c>
      <c r="H321" s="145" t="s">
        <v>328</v>
      </c>
      <c r="I321" s="81" t="s">
        <v>0</v>
      </c>
      <c r="J321" s="87">
        <f>SUM(J322)</f>
        <v>1365000</v>
      </c>
      <c r="K321" s="87">
        <f>SUM(K322)</f>
        <v>330047</v>
      </c>
      <c r="L321" s="273">
        <f t="shared" si="19"/>
        <v>24.179267399267399</v>
      </c>
      <c r="M321" s="130"/>
    </row>
    <row r="322" spans="1:13" ht="109.5" customHeight="1" x14ac:dyDescent="0.25">
      <c r="A322" s="1"/>
      <c r="B322" s="137"/>
      <c r="C322" s="137"/>
      <c r="D322" s="137"/>
      <c r="E322" s="137"/>
      <c r="F322" s="138"/>
      <c r="G322" s="119" t="s">
        <v>491</v>
      </c>
      <c r="H322" s="171" t="s">
        <v>329</v>
      </c>
      <c r="I322" s="79"/>
      <c r="J322" s="83">
        <f>SUM(J323+J325)</f>
        <v>1365000</v>
      </c>
      <c r="K322" s="83">
        <f>SUM(K323+K325)</f>
        <v>330047</v>
      </c>
      <c r="L322" s="273">
        <f t="shared" si="19"/>
        <v>24.179267399267399</v>
      </c>
      <c r="M322" s="129"/>
    </row>
    <row r="323" spans="1:13" ht="32.25" customHeight="1" x14ac:dyDescent="0.25">
      <c r="A323" s="1"/>
      <c r="B323" s="45"/>
      <c r="C323" s="45"/>
      <c r="D323" s="45"/>
      <c r="E323" s="45"/>
      <c r="F323" s="46"/>
      <c r="G323" s="141" t="s">
        <v>117</v>
      </c>
      <c r="H323" s="173" t="s">
        <v>330</v>
      </c>
      <c r="I323" s="44"/>
      <c r="J323" s="84">
        <f>SUM(J324)</f>
        <v>1265000</v>
      </c>
      <c r="K323" s="84">
        <f>SUM(K324)</f>
        <v>330047</v>
      </c>
      <c r="L323" s="279">
        <f t="shared" si="19"/>
        <v>26.090671936758895</v>
      </c>
      <c r="M323" s="130"/>
    </row>
    <row r="324" spans="1:13" ht="33.75" customHeight="1" x14ac:dyDescent="0.25">
      <c r="A324" s="1"/>
      <c r="B324" s="45"/>
      <c r="C324" s="45"/>
      <c r="D324" s="45"/>
      <c r="E324" s="45"/>
      <c r="F324" s="46"/>
      <c r="G324" s="67" t="s">
        <v>2</v>
      </c>
      <c r="H324" s="37" t="s">
        <v>0</v>
      </c>
      <c r="I324" s="44">
        <v>200</v>
      </c>
      <c r="J324" s="84">
        <v>1265000</v>
      </c>
      <c r="K324" s="84">
        <v>330047</v>
      </c>
      <c r="L324" s="274">
        <f t="shared" si="19"/>
        <v>26.090671936758895</v>
      </c>
      <c r="M324" s="130"/>
    </row>
    <row r="325" spans="1:13" ht="62.25" customHeight="1" x14ac:dyDescent="0.25">
      <c r="A325" s="1"/>
      <c r="B325" s="23"/>
      <c r="C325" s="23"/>
      <c r="D325" s="23"/>
      <c r="E325" s="23"/>
      <c r="F325" s="24"/>
      <c r="G325" s="71" t="s">
        <v>118</v>
      </c>
      <c r="H325" s="173" t="s">
        <v>331</v>
      </c>
      <c r="I325" s="81"/>
      <c r="J325" s="84">
        <f>SUM(J326:J326)</f>
        <v>100000</v>
      </c>
      <c r="K325" s="84">
        <f>SUM(K326:K326)</f>
        <v>0</v>
      </c>
      <c r="L325" s="274">
        <f t="shared" si="19"/>
        <v>0</v>
      </c>
      <c r="M325" s="130"/>
    </row>
    <row r="326" spans="1:13" ht="36.75" customHeight="1" x14ac:dyDescent="0.25">
      <c r="A326" s="1"/>
      <c r="B326" s="23"/>
      <c r="C326" s="23"/>
      <c r="D326" s="23"/>
      <c r="E326" s="23"/>
      <c r="F326" s="24"/>
      <c r="G326" s="69" t="s">
        <v>2</v>
      </c>
      <c r="H326" s="51"/>
      <c r="I326" s="44">
        <v>200</v>
      </c>
      <c r="J326" s="84">
        <v>100000</v>
      </c>
      <c r="K326" s="84">
        <v>0</v>
      </c>
      <c r="L326" s="274">
        <f t="shared" si="19"/>
        <v>0</v>
      </c>
      <c r="M326" s="130"/>
    </row>
    <row r="327" spans="1:13" ht="46.5" customHeight="1" x14ac:dyDescent="0.25">
      <c r="A327" s="1"/>
      <c r="B327" s="23"/>
      <c r="C327" s="23"/>
      <c r="D327" s="23"/>
      <c r="E327" s="23"/>
      <c r="F327" s="24"/>
      <c r="G327" s="72" t="s">
        <v>119</v>
      </c>
      <c r="H327" s="171" t="s">
        <v>332</v>
      </c>
      <c r="I327" s="44"/>
      <c r="J327" s="84">
        <f>SUM(J328)</f>
        <v>1493000</v>
      </c>
      <c r="K327" s="84">
        <f>SUM(K328)</f>
        <v>276996</v>
      </c>
      <c r="L327" s="273">
        <f t="shared" si="19"/>
        <v>18.552980576021433</v>
      </c>
      <c r="M327" s="130"/>
    </row>
    <row r="328" spans="1:13" ht="64.5" customHeight="1" x14ac:dyDescent="0.25">
      <c r="A328" s="1"/>
      <c r="B328" s="137"/>
      <c r="C328" s="137"/>
      <c r="D328" s="137"/>
      <c r="E328" s="137"/>
      <c r="F328" s="138"/>
      <c r="G328" s="119" t="s">
        <v>334</v>
      </c>
      <c r="H328" s="171" t="s">
        <v>333</v>
      </c>
      <c r="I328" s="44"/>
      <c r="J328" s="83">
        <f>SUM(J329+J332)</f>
        <v>1493000</v>
      </c>
      <c r="K328" s="83">
        <f>SUM(K329+K332)</f>
        <v>276996</v>
      </c>
      <c r="L328" s="273">
        <f t="shared" si="19"/>
        <v>18.552980576021433</v>
      </c>
      <c r="M328" s="129"/>
    </row>
    <row r="329" spans="1:13" ht="65.25" customHeight="1" x14ac:dyDescent="0.25">
      <c r="A329" s="1"/>
      <c r="B329" s="297" t="s">
        <v>16</v>
      </c>
      <c r="C329" s="297"/>
      <c r="D329" s="297"/>
      <c r="E329" s="297"/>
      <c r="F329" s="298"/>
      <c r="G329" s="65" t="s">
        <v>116</v>
      </c>
      <c r="H329" s="173" t="s">
        <v>335</v>
      </c>
      <c r="I329" s="44" t="s">
        <v>0</v>
      </c>
      <c r="J329" s="84">
        <f>SUM(J330:J331)</f>
        <v>1243000</v>
      </c>
      <c r="K329" s="84">
        <f>SUM(K330:K331)</f>
        <v>218210</v>
      </c>
      <c r="L329" s="274">
        <f t="shared" si="19"/>
        <v>17.555108608205952</v>
      </c>
      <c r="M329" s="130"/>
    </row>
    <row r="330" spans="1:13" ht="36.75" customHeight="1" x14ac:dyDescent="0.25">
      <c r="A330" s="1"/>
      <c r="B330" s="289">
        <v>500</v>
      </c>
      <c r="C330" s="289"/>
      <c r="D330" s="289"/>
      <c r="E330" s="289"/>
      <c r="F330" s="290"/>
      <c r="G330" s="66" t="s">
        <v>2</v>
      </c>
      <c r="H330" s="51" t="s">
        <v>0</v>
      </c>
      <c r="I330" s="44">
        <v>200</v>
      </c>
      <c r="J330" s="84">
        <v>1148920</v>
      </c>
      <c r="K330" s="84">
        <v>171170</v>
      </c>
      <c r="L330" s="274">
        <f t="shared" si="19"/>
        <v>14.898339309960658</v>
      </c>
      <c r="M330" s="130"/>
    </row>
    <row r="331" spans="1:13" ht="19.5" customHeight="1" x14ac:dyDescent="0.25">
      <c r="A331" s="1"/>
      <c r="B331" s="245"/>
      <c r="C331" s="245"/>
      <c r="D331" s="245"/>
      <c r="E331" s="245"/>
      <c r="F331" s="246"/>
      <c r="G331" s="68" t="s">
        <v>1</v>
      </c>
      <c r="H331" s="172" t="s">
        <v>0</v>
      </c>
      <c r="I331" s="44">
        <v>800</v>
      </c>
      <c r="J331" s="84">
        <v>94080</v>
      </c>
      <c r="K331" s="84">
        <v>47040</v>
      </c>
      <c r="L331" s="274">
        <f t="shared" si="19"/>
        <v>50</v>
      </c>
      <c r="M331" s="130"/>
    </row>
    <row r="332" spans="1:13" ht="63.75" customHeight="1" x14ac:dyDescent="0.25">
      <c r="A332" s="1"/>
      <c r="B332" s="291" t="s">
        <v>15</v>
      </c>
      <c r="C332" s="291"/>
      <c r="D332" s="291"/>
      <c r="E332" s="291"/>
      <c r="F332" s="292"/>
      <c r="G332" s="67" t="s">
        <v>11</v>
      </c>
      <c r="H332" s="173" t="s">
        <v>336</v>
      </c>
      <c r="I332" s="44" t="s">
        <v>0</v>
      </c>
      <c r="J332" s="84">
        <f>SUM(J333:J334)</f>
        <v>250000</v>
      </c>
      <c r="K332" s="84">
        <f>SUM(K333:K334)</f>
        <v>58786</v>
      </c>
      <c r="L332" s="274">
        <f t="shared" si="19"/>
        <v>23.514399999999998</v>
      </c>
      <c r="M332" s="130"/>
    </row>
    <row r="333" spans="1:13" ht="34.5" customHeight="1" x14ac:dyDescent="0.25">
      <c r="A333" s="1"/>
      <c r="B333" s="289">
        <v>800</v>
      </c>
      <c r="C333" s="289"/>
      <c r="D333" s="289"/>
      <c r="E333" s="289"/>
      <c r="F333" s="290"/>
      <c r="G333" s="67" t="s">
        <v>2</v>
      </c>
      <c r="H333" s="51" t="s">
        <v>0</v>
      </c>
      <c r="I333" s="44">
        <v>200</v>
      </c>
      <c r="J333" s="84">
        <v>247000</v>
      </c>
      <c r="K333" s="84">
        <v>55786</v>
      </c>
      <c r="L333" s="274">
        <f t="shared" si="19"/>
        <v>22.585425101214575</v>
      </c>
      <c r="M333" s="130"/>
    </row>
    <row r="334" spans="1:13" ht="18.75" customHeight="1" x14ac:dyDescent="0.25">
      <c r="A334" s="1"/>
      <c r="B334" s="281"/>
      <c r="C334" s="281"/>
      <c r="D334" s="281"/>
      <c r="E334" s="281"/>
      <c r="F334" s="282"/>
      <c r="G334" s="68" t="s">
        <v>1</v>
      </c>
      <c r="H334" s="172" t="s">
        <v>0</v>
      </c>
      <c r="I334" s="44">
        <v>800</v>
      </c>
      <c r="J334" s="84">
        <v>3000</v>
      </c>
      <c r="K334" s="84">
        <v>3000</v>
      </c>
      <c r="L334" s="274">
        <f t="shared" si="19"/>
        <v>100</v>
      </c>
      <c r="M334" s="130"/>
    </row>
    <row r="335" spans="1:13" ht="51.75" customHeight="1" x14ac:dyDescent="0.25">
      <c r="A335" s="1"/>
      <c r="B335" s="19"/>
      <c r="C335" s="19"/>
      <c r="D335" s="19"/>
      <c r="E335" s="19"/>
      <c r="F335" s="20"/>
      <c r="G335" s="76" t="s">
        <v>133</v>
      </c>
      <c r="H335" s="145" t="s">
        <v>337</v>
      </c>
      <c r="I335" s="81"/>
      <c r="J335" s="87">
        <f>SUM(J336)</f>
        <v>54973000</v>
      </c>
      <c r="K335" s="87">
        <f>SUM(K336)</f>
        <v>12618250</v>
      </c>
      <c r="L335" s="273">
        <f t="shared" si="19"/>
        <v>22.953540829134301</v>
      </c>
      <c r="M335" s="130"/>
    </row>
    <row r="336" spans="1:13" ht="33.75" customHeight="1" x14ac:dyDescent="0.25">
      <c r="A336" s="1"/>
      <c r="B336" s="131"/>
      <c r="C336" s="131"/>
      <c r="D336" s="131"/>
      <c r="E336" s="131"/>
      <c r="F336" s="132"/>
      <c r="G336" s="119" t="s">
        <v>339</v>
      </c>
      <c r="H336" s="171" t="s">
        <v>338</v>
      </c>
      <c r="I336" s="81"/>
      <c r="J336" s="83">
        <f>SUM(J337+J339)</f>
        <v>54973000</v>
      </c>
      <c r="K336" s="83">
        <f>SUM(K337+K339)</f>
        <v>12618250</v>
      </c>
      <c r="L336" s="273">
        <f t="shared" si="19"/>
        <v>22.953540829134301</v>
      </c>
      <c r="M336" s="129"/>
    </row>
    <row r="337" spans="1:13" ht="63" customHeight="1" x14ac:dyDescent="0.25">
      <c r="A337" s="1"/>
      <c r="B337" s="295" t="s">
        <v>14</v>
      </c>
      <c r="C337" s="295"/>
      <c r="D337" s="295"/>
      <c r="E337" s="295"/>
      <c r="F337" s="296"/>
      <c r="G337" s="67" t="s">
        <v>132</v>
      </c>
      <c r="H337" s="173" t="s">
        <v>340</v>
      </c>
      <c r="I337" s="44" t="s">
        <v>0</v>
      </c>
      <c r="J337" s="84">
        <f>SUM(J338)</f>
        <v>344000</v>
      </c>
      <c r="K337" s="84">
        <f>SUM(K338)</f>
        <v>86000</v>
      </c>
      <c r="L337" s="274">
        <f t="shared" si="19"/>
        <v>25</v>
      </c>
      <c r="M337" s="130"/>
    </row>
    <row r="338" spans="1:13" ht="15.75" x14ac:dyDescent="0.25">
      <c r="A338" s="1"/>
      <c r="B338" s="297" t="s">
        <v>13</v>
      </c>
      <c r="C338" s="297"/>
      <c r="D338" s="297"/>
      <c r="E338" s="297"/>
      <c r="F338" s="298"/>
      <c r="G338" s="67" t="s">
        <v>6</v>
      </c>
      <c r="H338" s="51" t="s">
        <v>0</v>
      </c>
      <c r="I338" s="44">
        <v>500</v>
      </c>
      <c r="J338" s="84">
        <v>344000</v>
      </c>
      <c r="K338" s="84">
        <v>86000</v>
      </c>
      <c r="L338" s="275">
        <f t="shared" si="19"/>
        <v>25</v>
      </c>
      <c r="M338" s="130"/>
    </row>
    <row r="339" spans="1:13" ht="63.75" customHeight="1" x14ac:dyDescent="0.25">
      <c r="A339" s="1"/>
      <c r="B339" s="291" t="s">
        <v>12</v>
      </c>
      <c r="C339" s="291"/>
      <c r="D339" s="291"/>
      <c r="E339" s="291"/>
      <c r="F339" s="292"/>
      <c r="G339" s="67" t="s">
        <v>120</v>
      </c>
      <c r="H339" s="144" t="s">
        <v>341</v>
      </c>
      <c r="I339" s="44" t="s">
        <v>0</v>
      </c>
      <c r="J339" s="84">
        <f>SUM(J340)</f>
        <v>54629000</v>
      </c>
      <c r="K339" s="84">
        <f>SUM(K340)</f>
        <v>12532250</v>
      </c>
      <c r="L339" s="274">
        <f t="shared" si="19"/>
        <v>22.940654231269107</v>
      </c>
      <c r="M339" s="130"/>
    </row>
    <row r="340" spans="1:13" ht="15.75" x14ac:dyDescent="0.25">
      <c r="A340" s="1"/>
      <c r="B340" s="289">
        <v>500</v>
      </c>
      <c r="C340" s="289"/>
      <c r="D340" s="289"/>
      <c r="E340" s="289"/>
      <c r="F340" s="290"/>
      <c r="G340" s="68" t="s">
        <v>6</v>
      </c>
      <c r="H340" s="37" t="s">
        <v>0</v>
      </c>
      <c r="I340" s="80">
        <v>500</v>
      </c>
      <c r="J340" s="85">
        <v>54629000</v>
      </c>
      <c r="K340" s="85">
        <v>12532250</v>
      </c>
      <c r="L340" s="274">
        <f t="shared" si="19"/>
        <v>22.940654231269107</v>
      </c>
      <c r="M340" s="130"/>
    </row>
    <row r="341" spans="1:13" ht="15.75" x14ac:dyDescent="0.25">
      <c r="A341" s="1"/>
      <c r="B341" s="302" t="s">
        <v>10</v>
      </c>
      <c r="C341" s="302"/>
      <c r="D341" s="302"/>
      <c r="E341" s="302"/>
      <c r="F341" s="303"/>
      <c r="G341" s="78" t="s">
        <v>9</v>
      </c>
      <c r="H341" s="184" t="s">
        <v>342</v>
      </c>
      <c r="I341" s="82" t="s">
        <v>0</v>
      </c>
      <c r="J341" s="88">
        <f>SUM(J342)</f>
        <v>47573172</v>
      </c>
      <c r="K341" s="88">
        <f>SUM(K342)</f>
        <v>9375226</v>
      </c>
      <c r="L341" s="271">
        <f t="shared" si="19"/>
        <v>19.706960048827522</v>
      </c>
      <c r="M341" s="128"/>
    </row>
    <row r="342" spans="1:13" ht="15.75" x14ac:dyDescent="0.25">
      <c r="A342" s="1"/>
      <c r="B342" s="293" t="s">
        <v>10</v>
      </c>
      <c r="C342" s="293"/>
      <c r="D342" s="293"/>
      <c r="E342" s="293"/>
      <c r="F342" s="294"/>
      <c r="G342" s="74" t="s">
        <v>9</v>
      </c>
      <c r="H342" s="194" t="s">
        <v>342</v>
      </c>
      <c r="I342" s="79" t="s">
        <v>0</v>
      </c>
      <c r="J342" s="87">
        <f>SUM(J345+J349+J351+J355+J366+J369+J343+J362+J359+J357+J364)</f>
        <v>47573172</v>
      </c>
      <c r="K342" s="87">
        <f>SUM(K345+K349+K351+K355+K366+K369+K343+K362+K359+K357+K364)</f>
        <v>9375226</v>
      </c>
      <c r="L342" s="273">
        <f t="shared" si="19"/>
        <v>19.706960048827522</v>
      </c>
      <c r="M342" s="129"/>
    </row>
    <row r="343" spans="1:13" ht="22.5" customHeight="1" x14ac:dyDescent="0.25">
      <c r="A343" s="1"/>
      <c r="B343" s="103"/>
      <c r="C343" s="103"/>
      <c r="D343" s="103"/>
      <c r="E343" s="103"/>
      <c r="F343" s="104"/>
      <c r="G343" s="67" t="s">
        <v>135</v>
      </c>
      <c r="H343" s="148" t="s">
        <v>343</v>
      </c>
      <c r="I343" s="79"/>
      <c r="J343" s="84">
        <f>SUM(J344)</f>
        <v>55000</v>
      </c>
      <c r="K343" s="84">
        <f>SUM(K344)</f>
        <v>11000</v>
      </c>
      <c r="L343" s="274">
        <f t="shared" si="19"/>
        <v>20</v>
      </c>
      <c r="M343" s="130"/>
    </row>
    <row r="344" spans="1:13" ht="15.75" x14ac:dyDescent="0.25">
      <c r="A344" s="1"/>
      <c r="B344" s="103"/>
      <c r="C344" s="103"/>
      <c r="D344" s="103"/>
      <c r="E344" s="103"/>
      <c r="F344" s="104"/>
      <c r="G344" s="68" t="s">
        <v>1</v>
      </c>
      <c r="H344" s="172" t="s">
        <v>0</v>
      </c>
      <c r="I344" s="44">
        <v>800</v>
      </c>
      <c r="J344" s="86">
        <v>55000</v>
      </c>
      <c r="K344" s="86">
        <v>11000</v>
      </c>
      <c r="L344" s="274">
        <f t="shared" si="19"/>
        <v>20</v>
      </c>
      <c r="M344" s="129"/>
    </row>
    <row r="345" spans="1:13" ht="30" customHeight="1" x14ac:dyDescent="0.25">
      <c r="A345" s="1"/>
      <c r="B345" s="45"/>
      <c r="C345" s="45"/>
      <c r="D345" s="45"/>
      <c r="E345" s="45"/>
      <c r="F345" s="46"/>
      <c r="G345" s="65" t="s">
        <v>123</v>
      </c>
      <c r="H345" s="148" t="s">
        <v>344</v>
      </c>
      <c r="I345" s="81"/>
      <c r="J345" s="84">
        <f>SUM(J346:J348)</f>
        <v>682000</v>
      </c>
      <c r="K345" s="84">
        <f>SUM(K346:K348)</f>
        <v>95800</v>
      </c>
      <c r="L345" s="274">
        <f t="shared" si="19"/>
        <v>14.046920821114369</v>
      </c>
      <c r="M345" s="130"/>
    </row>
    <row r="346" spans="1:13" ht="36.75" customHeight="1" x14ac:dyDescent="0.25">
      <c r="A346" s="1"/>
      <c r="B346" s="283"/>
      <c r="C346" s="283"/>
      <c r="D346" s="283"/>
      <c r="E346" s="283"/>
      <c r="F346" s="284"/>
      <c r="G346" s="67" t="s">
        <v>2</v>
      </c>
      <c r="H346" s="37" t="s">
        <v>0</v>
      </c>
      <c r="I346" s="44">
        <v>200</v>
      </c>
      <c r="J346" s="84">
        <v>45000</v>
      </c>
      <c r="K346" s="84">
        <v>45000</v>
      </c>
      <c r="L346" s="274">
        <f t="shared" si="19"/>
        <v>100</v>
      </c>
      <c r="M346" s="130"/>
    </row>
    <row r="347" spans="1:13" ht="30" customHeight="1" x14ac:dyDescent="0.25">
      <c r="A347" s="1"/>
      <c r="B347" s="283"/>
      <c r="C347" s="283"/>
      <c r="D347" s="283"/>
      <c r="E347" s="283"/>
      <c r="F347" s="284"/>
      <c r="G347" s="67" t="s">
        <v>4</v>
      </c>
      <c r="H347" s="37" t="s">
        <v>0</v>
      </c>
      <c r="I347" s="44">
        <v>600</v>
      </c>
      <c r="J347" s="84">
        <v>50800</v>
      </c>
      <c r="K347" s="84">
        <v>50800</v>
      </c>
      <c r="L347" s="274">
        <f t="shared" si="19"/>
        <v>100</v>
      </c>
      <c r="M347" s="130"/>
    </row>
    <row r="348" spans="1:13" ht="15.75" x14ac:dyDescent="0.25">
      <c r="A348" s="1"/>
      <c r="B348" s="45"/>
      <c r="C348" s="45"/>
      <c r="D348" s="45"/>
      <c r="E348" s="45"/>
      <c r="F348" s="46"/>
      <c r="G348" s="68" t="s">
        <v>1</v>
      </c>
      <c r="H348" s="37" t="s">
        <v>0</v>
      </c>
      <c r="I348" s="44">
        <v>800</v>
      </c>
      <c r="J348" s="84">
        <v>586200</v>
      </c>
      <c r="K348" s="84">
        <v>0</v>
      </c>
      <c r="L348" s="274">
        <f t="shared" si="19"/>
        <v>0</v>
      </c>
      <c r="M348" s="130"/>
    </row>
    <row r="349" spans="1:13" ht="15.75" x14ac:dyDescent="0.25">
      <c r="A349" s="1"/>
      <c r="B349" s="23"/>
      <c r="C349" s="23"/>
      <c r="D349" s="23"/>
      <c r="E349" s="23"/>
      <c r="F349" s="24"/>
      <c r="G349" s="65" t="s">
        <v>121</v>
      </c>
      <c r="H349" s="148" t="s">
        <v>345</v>
      </c>
      <c r="I349" s="81"/>
      <c r="J349" s="84">
        <f>SUM(J350)</f>
        <v>1425000</v>
      </c>
      <c r="K349" s="84">
        <f>SUM(K350)</f>
        <v>341241</v>
      </c>
      <c r="L349" s="274">
        <f t="shared" si="19"/>
        <v>23.946736842105263</v>
      </c>
      <c r="M349" s="130"/>
    </row>
    <row r="350" spans="1:13" ht="96.75" customHeight="1" x14ac:dyDescent="0.25">
      <c r="A350" s="1"/>
      <c r="B350" s="23"/>
      <c r="C350" s="23"/>
      <c r="D350" s="23"/>
      <c r="E350" s="23"/>
      <c r="F350" s="24"/>
      <c r="G350" s="69" t="s">
        <v>3</v>
      </c>
      <c r="H350" s="37" t="s">
        <v>0</v>
      </c>
      <c r="I350" s="44">
        <v>100</v>
      </c>
      <c r="J350" s="84">
        <v>1425000</v>
      </c>
      <c r="K350" s="84">
        <v>341241</v>
      </c>
      <c r="L350" s="274">
        <f t="shared" si="19"/>
        <v>23.946736842105263</v>
      </c>
      <c r="M350" s="130"/>
    </row>
    <row r="351" spans="1:13" ht="15.75" x14ac:dyDescent="0.25">
      <c r="A351" s="1"/>
      <c r="B351" s="23"/>
      <c r="C351" s="23"/>
      <c r="D351" s="23"/>
      <c r="E351" s="23"/>
      <c r="F351" s="24"/>
      <c r="G351" s="65" t="s">
        <v>7</v>
      </c>
      <c r="H351" s="192" t="s">
        <v>346</v>
      </c>
      <c r="I351" s="81"/>
      <c r="J351" s="84">
        <f>SUM(J352:J354)</f>
        <v>37098773</v>
      </c>
      <c r="K351" s="84">
        <f>SUM(K352:K354)</f>
        <v>8215889</v>
      </c>
      <c r="L351" s="274">
        <f t="shared" si="19"/>
        <v>22.145985798506061</v>
      </c>
      <c r="M351" s="130"/>
    </row>
    <row r="352" spans="1:13" ht="96" customHeight="1" x14ac:dyDescent="0.25">
      <c r="A352" s="1"/>
      <c r="B352" s="23"/>
      <c r="C352" s="23"/>
      <c r="D352" s="23"/>
      <c r="E352" s="23"/>
      <c r="F352" s="24"/>
      <c r="G352" s="66" t="s">
        <v>3</v>
      </c>
      <c r="H352" s="37" t="s">
        <v>0</v>
      </c>
      <c r="I352" s="44">
        <v>100</v>
      </c>
      <c r="J352" s="84">
        <v>33147773</v>
      </c>
      <c r="K352" s="84">
        <v>7653140</v>
      </c>
      <c r="L352" s="274">
        <f t="shared" si="19"/>
        <v>23.087946209840403</v>
      </c>
      <c r="M352" s="130"/>
    </row>
    <row r="353" spans="1:13" ht="36.75" customHeight="1" x14ac:dyDescent="0.25">
      <c r="A353" s="1"/>
      <c r="B353" s="23"/>
      <c r="C353" s="23"/>
      <c r="D353" s="23"/>
      <c r="E353" s="23"/>
      <c r="F353" s="24"/>
      <c r="G353" s="67" t="s">
        <v>2</v>
      </c>
      <c r="H353" s="37" t="s">
        <v>0</v>
      </c>
      <c r="I353" s="44">
        <v>200</v>
      </c>
      <c r="J353" s="84">
        <v>3767000</v>
      </c>
      <c r="K353" s="84">
        <v>541932</v>
      </c>
      <c r="L353" s="275">
        <f t="shared" si="19"/>
        <v>14.386302097159543</v>
      </c>
      <c r="M353" s="130"/>
    </row>
    <row r="354" spans="1:13" ht="15.75" x14ac:dyDescent="0.25">
      <c r="A354" s="1"/>
      <c r="B354" s="23"/>
      <c r="C354" s="23"/>
      <c r="D354" s="23"/>
      <c r="E354" s="23"/>
      <c r="F354" s="24"/>
      <c r="G354" s="68" t="s">
        <v>1</v>
      </c>
      <c r="H354" s="172" t="s">
        <v>0</v>
      </c>
      <c r="I354" s="44">
        <v>800</v>
      </c>
      <c r="J354" s="84">
        <v>184000</v>
      </c>
      <c r="K354" s="84">
        <v>20817</v>
      </c>
      <c r="L354" s="274">
        <f t="shared" si="19"/>
        <v>11.313586956521739</v>
      </c>
      <c r="M354" s="130"/>
    </row>
    <row r="355" spans="1:13" ht="49.5" customHeight="1" x14ac:dyDescent="0.25">
      <c r="A355" s="1"/>
      <c r="B355" s="23"/>
      <c r="C355" s="23"/>
      <c r="D355" s="23"/>
      <c r="E355" s="23"/>
      <c r="F355" s="24"/>
      <c r="G355" s="77" t="s">
        <v>122</v>
      </c>
      <c r="H355" s="178" t="s">
        <v>347</v>
      </c>
      <c r="I355" s="81"/>
      <c r="J355" s="84">
        <f>SUM(J356:J356)</f>
        <v>845434</v>
      </c>
      <c r="K355" s="84">
        <f>SUM(K356:K356)</f>
        <v>140761</v>
      </c>
      <c r="L355" s="275">
        <f t="shared" si="19"/>
        <v>16.649555139727052</v>
      </c>
      <c r="M355" s="130"/>
    </row>
    <row r="356" spans="1:13" ht="95.25" customHeight="1" x14ac:dyDescent="0.25">
      <c r="A356" s="1"/>
      <c r="B356" s="23"/>
      <c r="C356" s="23"/>
      <c r="D356" s="23"/>
      <c r="E356" s="23"/>
      <c r="F356" s="24"/>
      <c r="G356" s="66" t="s">
        <v>3</v>
      </c>
      <c r="H356" s="172" t="s">
        <v>0</v>
      </c>
      <c r="I356" s="44">
        <v>100</v>
      </c>
      <c r="J356" s="84">
        <v>845434</v>
      </c>
      <c r="K356" s="84">
        <v>140761</v>
      </c>
      <c r="L356" s="274">
        <f t="shared" si="19"/>
        <v>16.649555139727052</v>
      </c>
      <c r="M356" s="130"/>
    </row>
    <row r="357" spans="1:13" ht="36" customHeight="1" x14ac:dyDescent="0.25">
      <c r="A357" s="1"/>
      <c r="B357" s="249"/>
      <c r="C357" s="249"/>
      <c r="D357" s="249"/>
      <c r="E357" s="249"/>
      <c r="F357" s="250"/>
      <c r="G357" s="65" t="s">
        <v>124</v>
      </c>
      <c r="H357" s="178" t="s">
        <v>348</v>
      </c>
      <c r="I357" s="44"/>
      <c r="J357" s="84">
        <f>SUM(J358:J358)</f>
        <v>200000</v>
      </c>
      <c r="K357" s="84">
        <f>SUM(K358:K358)</f>
        <v>0</v>
      </c>
      <c r="L357" s="274">
        <f t="shared" si="19"/>
        <v>0</v>
      </c>
      <c r="M357" s="130"/>
    </row>
    <row r="358" spans="1:13" ht="95.25" customHeight="1" x14ac:dyDescent="0.25">
      <c r="A358" s="1"/>
      <c r="B358" s="249"/>
      <c r="C358" s="249"/>
      <c r="D358" s="249"/>
      <c r="E358" s="249"/>
      <c r="F358" s="250"/>
      <c r="G358" s="66" t="s">
        <v>3</v>
      </c>
      <c r="H358" s="172" t="s">
        <v>0</v>
      </c>
      <c r="I358" s="44">
        <v>100</v>
      </c>
      <c r="J358" s="84">
        <v>200000</v>
      </c>
      <c r="K358" s="84">
        <v>0</v>
      </c>
      <c r="L358" s="274">
        <f t="shared" si="19"/>
        <v>0</v>
      </c>
      <c r="M358" s="130"/>
    </row>
    <row r="359" spans="1:13" ht="64.5" customHeight="1" x14ac:dyDescent="0.25">
      <c r="A359" s="1"/>
      <c r="B359" s="243"/>
      <c r="C359" s="243"/>
      <c r="D359" s="243"/>
      <c r="E359" s="243"/>
      <c r="F359" s="244"/>
      <c r="G359" s="67" t="s">
        <v>463</v>
      </c>
      <c r="H359" s="148" t="s">
        <v>464</v>
      </c>
      <c r="I359" s="44" t="s">
        <v>0</v>
      </c>
      <c r="J359" s="84">
        <f>SUM(J360:J361)</f>
        <v>2000638</v>
      </c>
      <c r="K359" s="84">
        <f>SUM(K360:K361)</f>
        <v>242636</v>
      </c>
      <c r="L359" s="274">
        <f t="shared" si="19"/>
        <v>12.127931189950406</v>
      </c>
      <c r="M359" s="130"/>
    </row>
    <row r="360" spans="1:13" ht="33" customHeight="1" x14ac:dyDescent="0.25">
      <c r="A360" s="1"/>
      <c r="B360" s="243"/>
      <c r="C360" s="243"/>
      <c r="D360" s="243"/>
      <c r="E360" s="243"/>
      <c r="F360" s="244"/>
      <c r="G360" s="67" t="s">
        <v>3</v>
      </c>
      <c r="H360" s="37" t="s">
        <v>0</v>
      </c>
      <c r="I360" s="44">
        <v>100</v>
      </c>
      <c r="J360" s="84">
        <v>918000</v>
      </c>
      <c r="K360" s="84">
        <v>217003</v>
      </c>
      <c r="L360" s="274">
        <f t="shared" si="19"/>
        <v>23.638671023965141</v>
      </c>
      <c r="M360" s="130"/>
    </row>
    <row r="361" spans="1:13" ht="33" customHeight="1" x14ac:dyDescent="0.25">
      <c r="A361" s="1"/>
      <c r="B361" s="243"/>
      <c r="C361" s="243"/>
      <c r="D361" s="243"/>
      <c r="E361" s="243"/>
      <c r="F361" s="244"/>
      <c r="G361" s="67" t="s">
        <v>2</v>
      </c>
      <c r="H361" s="37" t="s">
        <v>0</v>
      </c>
      <c r="I361" s="44">
        <v>200</v>
      </c>
      <c r="J361" s="84">
        <v>1082638</v>
      </c>
      <c r="K361" s="84">
        <v>25633</v>
      </c>
      <c r="L361" s="274">
        <f t="shared" si="19"/>
        <v>2.3676427393089843</v>
      </c>
      <c r="M361" s="130"/>
    </row>
    <row r="362" spans="1:13" ht="63.75" customHeight="1" x14ac:dyDescent="0.25">
      <c r="A362" s="1"/>
      <c r="B362" s="243"/>
      <c r="C362" s="243"/>
      <c r="D362" s="243"/>
      <c r="E362" s="243"/>
      <c r="F362" s="244"/>
      <c r="G362" s="66" t="s">
        <v>465</v>
      </c>
      <c r="H362" s="41" t="s">
        <v>466</v>
      </c>
      <c r="I362" s="44"/>
      <c r="J362" s="84">
        <f>SUM(J363)</f>
        <v>4358000</v>
      </c>
      <c r="K362" s="84">
        <f>SUM(K363)</f>
        <v>0</v>
      </c>
      <c r="L362" s="274">
        <f t="shared" si="19"/>
        <v>0</v>
      </c>
      <c r="M362" s="130"/>
    </row>
    <row r="363" spans="1:13" ht="36.75" customHeight="1" x14ac:dyDescent="0.25">
      <c r="A363" s="1"/>
      <c r="B363" s="23"/>
      <c r="C363" s="23"/>
      <c r="D363" s="23"/>
      <c r="E363" s="23"/>
      <c r="F363" s="24"/>
      <c r="G363" s="67" t="s">
        <v>2</v>
      </c>
      <c r="H363" s="41" t="s">
        <v>0</v>
      </c>
      <c r="I363" s="44">
        <v>200</v>
      </c>
      <c r="J363" s="84">
        <v>4358000</v>
      </c>
      <c r="K363" s="84">
        <v>0</v>
      </c>
      <c r="L363" s="274">
        <f t="shared" si="19"/>
        <v>0</v>
      </c>
      <c r="M363" s="130"/>
    </row>
    <row r="364" spans="1:13" ht="50.25" customHeight="1" x14ac:dyDescent="0.25">
      <c r="A364" s="33"/>
      <c r="B364" s="283"/>
      <c r="C364" s="283"/>
      <c r="D364" s="283"/>
      <c r="E364" s="283"/>
      <c r="F364" s="284"/>
      <c r="G364" s="67" t="s">
        <v>509</v>
      </c>
      <c r="H364" s="41" t="s">
        <v>510</v>
      </c>
      <c r="I364" s="44"/>
      <c r="J364" s="84">
        <f>SUM(J365)</f>
        <v>87000</v>
      </c>
      <c r="K364" s="84">
        <f>SUM(K365)</f>
        <v>87000</v>
      </c>
      <c r="L364" s="274">
        <f t="shared" si="19"/>
        <v>100</v>
      </c>
      <c r="M364" s="130"/>
    </row>
    <row r="365" spans="1:13" ht="22.5" customHeight="1" x14ac:dyDescent="0.25">
      <c r="A365" s="33"/>
      <c r="B365" s="283"/>
      <c r="C365" s="283"/>
      <c r="D365" s="283"/>
      <c r="E365" s="283"/>
      <c r="F365" s="284"/>
      <c r="G365" s="67" t="s">
        <v>5</v>
      </c>
      <c r="H365" s="37" t="s">
        <v>0</v>
      </c>
      <c r="I365" s="44">
        <v>300</v>
      </c>
      <c r="J365" s="84">
        <v>87000</v>
      </c>
      <c r="K365" s="84">
        <v>87000</v>
      </c>
      <c r="L365" s="274">
        <f t="shared" si="19"/>
        <v>100</v>
      </c>
      <c r="M365" s="130"/>
    </row>
    <row r="366" spans="1:13" ht="48" customHeight="1" x14ac:dyDescent="0.25">
      <c r="A366" s="33"/>
      <c r="B366" s="25"/>
      <c r="C366" s="25"/>
      <c r="D366" s="25"/>
      <c r="E366" s="25"/>
      <c r="F366" s="26"/>
      <c r="G366" s="67" t="s">
        <v>81</v>
      </c>
      <c r="H366" s="178" t="s">
        <v>349</v>
      </c>
      <c r="I366" s="44"/>
      <c r="J366" s="84">
        <f>SUM(J367:J368)</f>
        <v>802972</v>
      </c>
      <c r="K366" s="84">
        <f>SUM(K367:K368)</f>
        <v>236310</v>
      </c>
      <c r="L366" s="274">
        <f t="shared" si="19"/>
        <v>29.429419705792977</v>
      </c>
      <c r="M366" s="130"/>
    </row>
    <row r="367" spans="1:13" ht="96" customHeight="1" x14ac:dyDescent="0.25">
      <c r="A367" s="33"/>
      <c r="B367" s="25"/>
      <c r="C367" s="25"/>
      <c r="D367" s="25"/>
      <c r="E367" s="25"/>
      <c r="F367" s="26"/>
      <c r="G367" s="67" t="s">
        <v>3</v>
      </c>
      <c r="H367" s="37" t="s">
        <v>0</v>
      </c>
      <c r="I367" s="44">
        <v>100</v>
      </c>
      <c r="J367" s="84">
        <v>800972</v>
      </c>
      <c r="K367" s="84">
        <v>236101</v>
      </c>
      <c r="L367" s="274">
        <f t="shared" si="19"/>
        <v>29.476810675029839</v>
      </c>
      <c r="M367" s="130"/>
    </row>
    <row r="368" spans="1:13" ht="34.5" customHeight="1" x14ac:dyDescent="0.25">
      <c r="A368" s="33"/>
      <c r="B368" s="25"/>
      <c r="C368" s="25"/>
      <c r="D368" s="25"/>
      <c r="E368" s="25"/>
      <c r="F368" s="26"/>
      <c r="G368" s="67" t="s">
        <v>2</v>
      </c>
      <c r="H368" s="37" t="s">
        <v>0</v>
      </c>
      <c r="I368" s="44">
        <v>200</v>
      </c>
      <c r="J368" s="84">
        <v>2000</v>
      </c>
      <c r="K368" s="84">
        <v>209</v>
      </c>
      <c r="L368" s="274">
        <f t="shared" si="19"/>
        <v>10.45</v>
      </c>
      <c r="M368" s="130"/>
    </row>
    <row r="369" spans="1:13" ht="48" customHeight="1" x14ac:dyDescent="0.25">
      <c r="A369" s="33"/>
      <c r="B369" s="25"/>
      <c r="C369" s="25"/>
      <c r="D369" s="25"/>
      <c r="E369" s="25"/>
      <c r="F369" s="26"/>
      <c r="G369" s="67" t="s">
        <v>82</v>
      </c>
      <c r="H369" s="148" t="s">
        <v>350</v>
      </c>
      <c r="I369" s="44"/>
      <c r="J369" s="84">
        <f>SUM(J370)</f>
        <v>18355</v>
      </c>
      <c r="K369" s="84">
        <f>SUM(K370)</f>
        <v>4589</v>
      </c>
      <c r="L369" s="274">
        <f t="shared" si="19"/>
        <v>25.001362026695723</v>
      </c>
      <c r="M369" s="130"/>
    </row>
    <row r="370" spans="1:13" ht="36.75" customHeight="1" x14ac:dyDescent="0.25">
      <c r="A370" s="33"/>
      <c r="B370" s="25"/>
      <c r="C370" s="25"/>
      <c r="D370" s="25"/>
      <c r="E370" s="25"/>
      <c r="F370" s="26"/>
      <c r="G370" s="67" t="s">
        <v>2</v>
      </c>
      <c r="H370" s="37" t="s">
        <v>0</v>
      </c>
      <c r="I370" s="44">
        <v>200</v>
      </c>
      <c r="J370" s="84">
        <v>18355</v>
      </c>
      <c r="K370" s="84">
        <v>4589</v>
      </c>
      <c r="L370" s="274">
        <f t="shared" si="19"/>
        <v>25.001362026695723</v>
      </c>
      <c r="M370" s="130"/>
    </row>
    <row r="371" spans="1:13" ht="17.25" customHeight="1" x14ac:dyDescent="0.25">
      <c r="A371" s="33"/>
      <c r="B371" s="27"/>
      <c r="C371" s="27"/>
      <c r="D371" s="27"/>
      <c r="E371" s="27"/>
      <c r="F371" s="28"/>
      <c r="G371" s="78" t="s">
        <v>125</v>
      </c>
      <c r="H371" s="39" t="s">
        <v>351</v>
      </c>
      <c r="I371" s="82" t="s">
        <v>0</v>
      </c>
      <c r="J371" s="88">
        <f>SUM(J372+J374+J376+J380+J378)</f>
        <v>16491315</v>
      </c>
      <c r="K371" s="88">
        <f>SUM(K372+K374+K376+K380+K378)</f>
        <v>5000522</v>
      </c>
      <c r="L371" s="271">
        <f t="shared" si="19"/>
        <v>30.322154418856229</v>
      </c>
      <c r="M371" s="130"/>
    </row>
    <row r="372" spans="1:13" ht="51" customHeight="1" x14ac:dyDescent="0.25">
      <c r="A372" s="33"/>
      <c r="B372" s="34"/>
      <c r="C372" s="34"/>
      <c r="D372" s="34"/>
      <c r="E372" s="34"/>
      <c r="F372" s="35"/>
      <c r="G372" s="67" t="s">
        <v>8</v>
      </c>
      <c r="H372" s="37" t="s">
        <v>352</v>
      </c>
      <c r="I372" s="44" t="s">
        <v>0</v>
      </c>
      <c r="J372" s="84">
        <f>SUM(J373)</f>
        <v>505540</v>
      </c>
      <c r="K372" s="84">
        <f>SUM(K373)</f>
        <v>126385</v>
      </c>
      <c r="L372" s="274">
        <f t="shared" si="19"/>
        <v>25.000000000000004</v>
      </c>
      <c r="M372" s="130"/>
    </row>
    <row r="373" spans="1:13" ht="15.75" x14ac:dyDescent="0.25">
      <c r="A373" s="33"/>
      <c r="B373" s="34"/>
      <c r="C373" s="34"/>
      <c r="D373" s="34"/>
      <c r="E373" s="34"/>
      <c r="F373" s="35"/>
      <c r="G373" s="67" t="s">
        <v>6</v>
      </c>
      <c r="H373" s="37" t="s">
        <v>0</v>
      </c>
      <c r="I373" s="44">
        <v>500</v>
      </c>
      <c r="J373" s="84">
        <v>505540</v>
      </c>
      <c r="K373" s="84">
        <v>126385</v>
      </c>
      <c r="L373" s="275">
        <f t="shared" si="19"/>
        <v>25.000000000000004</v>
      </c>
      <c r="M373" s="130"/>
    </row>
    <row r="374" spans="1:13" ht="47.25" x14ac:dyDescent="0.25">
      <c r="A374" s="33"/>
      <c r="B374" s="247"/>
      <c r="C374" s="247"/>
      <c r="D374" s="247"/>
      <c r="E374" s="247"/>
      <c r="F374" s="248"/>
      <c r="G374" s="66" t="s">
        <v>467</v>
      </c>
      <c r="H374" s="37" t="s">
        <v>468</v>
      </c>
      <c r="I374" s="92"/>
      <c r="J374" s="84">
        <f>SUM(J375)</f>
        <v>4584552</v>
      </c>
      <c r="K374" s="84">
        <f>SUM(K375)</f>
        <v>2078151</v>
      </c>
      <c r="L374" s="276">
        <f t="shared" si="19"/>
        <v>45.329423681965004</v>
      </c>
      <c r="M374" s="130"/>
    </row>
    <row r="375" spans="1:13" ht="15.75" x14ac:dyDescent="0.25">
      <c r="A375" s="33"/>
      <c r="B375" s="247"/>
      <c r="C375" s="247"/>
      <c r="D375" s="247"/>
      <c r="E375" s="247"/>
      <c r="F375" s="248"/>
      <c r="G375" s="67" t="s">
        <v>6</v>
      </c>
      <c r="H375" s="37" t="s">
        <v>0</v>
      </c>
      <c r="I375" s="44">
        <v>500</v>
      </c>
      <c r="J375" s="84">
        <v>4584552</v>
      </c>
      <c r="K375" s="84">
        <v>2078151</v>
      </c>
      <c r="L375" s="274">
        <f t="shared" si="19"/>
        <v>45.329423681965004</v>
      </c>
      <c r="M375" s="130"/>
    </row>
    <row r="376" spans="1:13" ht="31.5" x14ac:dyDescent="0.25">
      <c r="A376" s="33"/>
      <c r="B376" s="247"/>
      <c r="C376" s="247"/>
      <c r="D376" s="247"/>
      <c r="E376" s="247"/>
      <c r="F376" s="248"/>
      <c r="G376" s="66" t="s">
        <v>469</v>
      </c>
      <c r="H376" s="254" t="s">
        <v>470</v>
      </c>
      <c r="I376" s="92"/>
      <c r="J376" s="84">
        <f>SUM(J377)</f>
        <v>234418</v>
      </c>
      <c r="K376" s="84">
        <f>SUM(K377)</f>
        <v>234418</v>
      </c>
      <c r="L376" s="274">
        <f t="shared" si="19"/>
        <v>100</v>
      </c>
      <c r="M376" s="130"/>
    </row>
    <row r="377" spans="1:13" ht="15.75" x14ac:dyDescent="0.25">
      <c r="A377" s="33"/>
      <c r="B377" s="247"/>
      <c r="C377" s="247"/>
      <c r="D377" s="247"/>
      <c r="E377" s="247"/>
      <c r="F377" s="248"/>
      <c r="G377" s="67" t="s">
        <v>6</v>
      </c>
      <c r="H377" s="37" t="s">
        <v>0</v>
      </c>
      <c r="I377" s="44">
        <v>500</v>
      </c>
      <c r="J377" s="84">
        <v>234418</v>
      </c>
      <c r="K377" s="84">
        <v>234418</v>
      </c>
      <c r="L377" s="274">
        <f t="shared" si="19"/>
        <v>100</v>
      </c>
      <c r="M377" s="130"/>
    </row>
    <row r="378" spans="1:13" ht="33" customHeight="1" x14ac:dyDescent="0.25">
      <c r="A378" s="33"/>
      <c r="B378" s="269"/>
      <c r="C378" s="269"/>
      <c r="D378" s="269"/>
      <c r="E378" s="269"/>
      <c r="F378" s="270"/>
      <c r="G378" s="67" t="s">
        <v>504</v>
      </c>
      <c r="H378" s="37" t="s">
        <v>505</v>
      </c>
      <c r="I378" s="44"/>
      <c r="J378" s="84">
        <f>SUM(J379)</f>
        <v>7329783</v>
      </c>
      <c r="K378" s="84">
        <f>SUM(K379)</f>
        <v>1127742</v>
      </c>
      <c r="L378" s="274">
        <f t="shared" si="19"/>
        <v>15.385748800476085</v>
      </c>
      <c r="M378" s="130"/>
    </row>
    <row r="379" spans="1:13" ht="15.75" x14ac:dyDescent="0.25">
      <c r="A379" s="33"/>
      <c r="B379" s="269"/>
      <c r="C379" s="269"/>
      <c r="D379" s="269"/>
      <c r="E379" s="269"/>
      <c r="F379" s="270"/>
      <c r="G379" s="67" t="s">
        <v>6</v>
      </c>
      <c r="H379" s="37" t="s">
        <v>0</v>
      </c>
      <c r="I379" s="44">
        <v>500</v>
      </c>
      <c r="J379" s="84">
        <v>7329783</v>
      </c>
      <c r="K379" s="84">
        <v>1127742</v>
      </c>
      <c r="L379" s="274">
        <f t="shared" si="19"/>
        <v>15.385748800476085</v>
      </c>
      <c r="M379" s="130"/>
    </row>
    <row r="380" spans="1:13" ht="96" customHeight="1" x14ac:dyDescent="0.25">
      <c r="A380" s="33"/>
      <c r="B380" s="247"/>
      <c r="C380" s="247"/>
      <c r="D380" s="247"/>
      <c r="E380" s="247"/>
      <c r="F380" s="248"/>
      <c r="G380" s="66" t="s">
        <v>471</v>
      </c>
      <c r="H380" s="37" t="s">
        <v>472</v>
      </c>
      <c r="I380" s="92"/>
      <c r="J380" s="84">
        <f>SUM(J381)</f>
        <v>3837022</v>
      </c>
      <c r="K380" s="84">
        <f>SUM(K381)</f>
        <v>1433826</v>
      </c>
      <c r="L380" s="274">
        <f t="shared" si="19"/>
        <v>37.368198566492453</v>
      </c>
      <c r="M380" s="130"/>
    </row>
    <row r="381" spans="1:13" ht="15.75" x14ac:dyDescent="0.25">
      <c r="A381" s="33"/>
      <c r="B381" s="247"/>
      <c r="C381" s="247"/>
      <c r="D381" s="247"/>
      <c r="E381" s="247"/>
      <c r="F381" s="248"/>
      <c r="G381" s="67" t="s">
        <v>6</v>
      </c>
      <c r="H381" s="37"/>
      <c r="I381" s="92">
        <v>500</v>
      </c>
      <c r="J381" s="86">
        <v>3837022</v>
      </c>
      <c r="K381" s="86">
        <v>1433826</v>
      </c>
      <c r="L381" s="274">
        <f t="shared" si="19"/>
        <v>37.368198566492453</v>
      </c>
      <c r="M381" s="130"/>
    </row>
    <row r="382" spans="1:13" ht="15.75" x14ac:dyDescent="0.25">
      <c r="A382" s="6"/>
      <c r="B382" s="7"/>
      <c r="C382" s="7"/>
      <c r="D382" s="7"/>
      <c r="E382" s="7"/>
      <c r="F382" s="8"/>
      <c r="G382" s="78" t="s">
        <v>78</v>
      </c>
      <c r="H382" s="37" t="s">
        <v>0</v>
      </c>
      <c r="I382" s="44"/>
      <c r="J382" s="88">
        <f>SUM(J8+J86+J158+J180+J194+J230+J235+J258+J271+J276+J281+J297+J315+J320+J341+J371+J153+J225)</f>
        <v>902970225</v>
      </c>
      <c r="K382" s="88">
        <f>SUM(K8+K86+K158+K180+K194+K230+K235+K258+K271+K276+K281+K297+K315+K320+K341+K371+K153+K225)</f>
        <v>233217234</v>
      </c>
      <c r="L382" s="271">
        <f t="shared" si="19"/>
        <v>25.827787843170576</v>
      </c>
      <c r="M382" s="128"/>
    </row>
  </sheetData>
  <mergeCells count="104">
    <mergeCell ref="B164:F164"/>
    <mergeCell ref="B188:F188"/>
    <mergeCell ref="B189:F189"/>
    <mergeCell ref="B181:F181"/>
    <mergeCell ref="B194:F194"/>
    <mergeCell ref="B230:F230"/>
    <mergeCell ref="B258:F258"/>
    <mergeCell ref="B195:F195"/>
    <mergeCell ref="B180:F180"/>
    <mergeCell ref="B203:F203"/>
    <mergeCell ref="B209:F209"/>
    <mergeCell ref="B218:F218"/>
    <mergeCell ref="B202:F202"/>
    <mergeCell ref="B204:F204"/>
    <mergeCell ref="B231:F231"/>
    <mergeCell ref="B277:F277"/>
    <mergeCell ref="B274:F274"/>
    <mergeCell ref="B276:F276"/>
    <mergeCell ref="B272:F272"/>
    <mergeCell ref="B264:F264"/>
    <mergeCell ref="B259:F259"/>
    <mergeCell ref="B271:F271"/>
    <mergeCell ref="B266:F266"/>
    <mergeCell ref="B342:F342"/>
    <mergeCell ref="B341:F341"/>
    <mergeCell ref="B294:F294"/>
    <mergeCell ref="B296:F296"/>
    <mergeCell ref="B295:F295"/>
    <mergeCell ref="B298:F298"/>
    <mergeCell ref="B338:F338"/>
    <mergeCell ref="B279:F279"/>
    <mergeCell ref="B339:F339"/>
    <mergeCell ref="B340:F340"/>
    <mergeCell ref="B318:F318"/>
    <mergeCell ref="B315:F315"/>
    <mergeCell ref="B285:F285"/>
    <mergeCell ref="B333:F333"/>
    <mergeCell ref="B321:F321"/>
    <mergeCell ref="B320:F320"/>
    <mergeCell ref="B329:F329"/>
    <mergeCell ref="B332:F332"/>
    <mergeCell ref="B330:F330"/>
    <mergeCell ref="B337:F337"/>
    <mergeCell ref="B293:F293"/>
    <mergeCell ref="B291:F291"/>
    <mergeCell ref="B300:F300"/>
    <mergeCell ref="B280:F280"/>
    <mergeCell ref="B284:F284"/>
    <mergeCell ref="B282:F282"/>
    <mergeCell ref="B281:F281"/>
    <mergeCell ref="B297:F297"/>
    <mergeCell ref="B288:F288"/>
    <mergeCell ref="B110:F110"/>
    <mergeCell ref="B113:F113"/>
    <mergeCell ref="B116:F116"/>
    <mergeCell ref="B161:F161"/>
    <mergeCell ref="B163:F163"/>
    <mergeCell ref="B162:F162"/>
    <mergeCell ref="B159:F159"/>
    <mergeCell ref="B112:F112"/>
    <mergeCell ref="B119:F119"/>
    <mergeCell ref="B136:F136"/>
    <mergeCell ref="B141:F141"/>
    <mergeCell ref="B134:F134"/>
    <mergeCell ref="B140:F140"/>
    <mergeCell ref="B115:F115"/>
    <mergeCell ref="B158:F158"/>
    <mergeCell ref="H1:L1"/>
    <mergeCell ref="H2:L2"/>
    <mergeCell ref="H3:L3"/>
    <mergeCell ref="B5:L5"/>
    <mergeCell ref="B8:F8"/>
    <mergeCell ref="B98:F98"/>
    <mergeCell ref="B100:F100"/>
    <mergeCell ref="B22:F22"/>
    <mergeCell ref="B25:F25"/>
    <mergeCell ref="B64:F64"/>
    <mergeCell ref="B16:F16"/>
    <mergeCell ref="B17:F17"/>
    <mergeCell ref="B18:F18"/>
    <mergeCell ref="B19:F19"/>
    <mergeCell ref="B20:F20"/>
    <mergeCell ref="B21:F21"/>
    <mergeCell ref="B9:F9"/>
    <mergeCell ref="B24:F24"/>
    <mergeCell ref="B14:F14"/>
    <mergeCell ref="B66:F66"/>
    <mergeCell ref="B86:F86"/>
    <mergeCell ref="B99:F99"/>
    <mergeCell ref="B11:F11"/>
    <mergeCell ref="B95:F95"/>
    <mergeCell ref="B13:F13"/>
    <mergeCell ref="B109:F109"/>
    <mergeCell ref="B107:F107"/>
    <mergeCell ref="B71:F71"/>
    <mergeCell ref="B104:F104"/>
    <mergeCell ref="B106:F106"/>
    <mergeCell ref="B87:F87"/>
    <mergeCell ref="B103:F103"/>
    <mergeCell ref="B101:F101"/>
    <mergeCell ref="B79:F79"/>
    <mergeCell ref="B97:F97"/>
    <mergeCell ref="B70:F70"/>
    <mergeCell ref="B102:F10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2017-04-11T12:00:19Z</cp:lastPrinted>
  <dcterms:created xsi:type="dcterms:W3CDTF">2013-10-18T09:34:20Z</dcterms:created>
  <dcterms:modified xsi:type="dcterms:W3CDTF">2017-04-28T12:49:44Z</dcterms:modified>
</cp:coreProperties>
</file>