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Лист1!$B$1:$B$224</definedName>
  </definedNames>
  <calcPr calcId="145621" refMode="R1C1"/>
</workbook>
</file>

<file path=xl/calcChain.xml><?xml version="1.0" encoding="utf-8"?>
<calcChain xmlns="http://schemas.openxmlformats.org/spreadsheetml/2006/main">
  <c r="D61" i="1" l="1"/>
  <c r="E80" i="1" l="1"/>
  <c r="E58" i="1" l="1"/>
  <c r="D58" i="1"/>
  <c r="D63" i="1"/>
  <c r="E67" i="1" l="1"/>
  <c r="D67" i="1"/>
  <c r="E193" i="1"/>
  <c r="D193" i="1"/>
  <c r="F192" i="1"/>
  <c r="F191" i="1" s="1"/>
  <c r="E191" i="1"/>
  <c r="D191" i="1"/>
  <c r="E185" i="1"/>
  <c r="E36" i="1"/>
  <c r="D80" i="1" l="1"/>
  <c r="F156" i="1" l="1"/>
  <c r="E155" i="1"/>
  <c r="D155" i="1"/>
  <c r="D157" i="1"/>
  <c r="E157" i="1"/>
  <c r="F158" i="1"/>
  <c r="D153" i="1"/>
  <c r="E153" i="1"/>
  <c r="F154" i="1"/>
  <c r="E138" i="1"/>
  <c r="E53" i="1"/>
  <c r="E189" i="1"/>
  <c r="E178" i="1"/>
  <c r="F153" i="1" l="1"/>
  <c r="F155" i="1"/>
  <c r="F157" i="1"/>
  <c r="F179" i="1"/>
  <c r="D178" i="1"/>
  <c r="F178" i="1" s="1"/>
  <c r="D53" i="1"/>
  <c r="D27" i="1" l="1"/>
  <c r="E27" i="1"/>
  <c r="F194" i="1"/>
  <c r="F193" i="1" s="1"/>
  <c r="E136" i="1"/>
  <c r="E135" i="1" s="1"/>
  <c r="F184" i="1"/>
  <c r="F186" i="1"/>
  <c r="F188" i="1"/>
  <c r="F190" i="1"/>
  <c r="E180" i="1"/>
  <c r="D180" i="1"/>
  <c r="F182" i="1"/>
  <c r="F173" i="1"/>
  <c r="F175" i="1"/>
  <c r="F177" i="1"/>
  <c r="F181" i="1"/>
  <c r="F172" i="1"/>
  <c r="F169" i="1"/>
  <c r="F170" i="1"/>
  <c r="F166" i="1"/>
  <c r="F168" i="1"/>
  <c r="F164" i="1"/>
  <c r="F165" i="1"/>
  <c r="F159" i="1"/>
  <c r="F160" i="1"/>
  <c r="F162" i="1"/>
  <c r="F149" i="1"/>
  <c r="F152" i="1"/>
  <c r="F146" i="1"/>
  <c r="F148" i="1"/>
  <c r="F143" i="1"/>
  <c r="F144" i="1"/>
  <c r="F139" i="1"/>
  <c r="F137" i="1"/>
  <c r="F133" i="1"/>
  <c r="F134" i="1"/>
  <c r="D97" i="1"/>
  <c r="F119" i="1"/>
  <c r="E116" i="1"/>
  <c r="D118" i="1"/>
  <c r="F115" i="1"/>
  <c r="F117" i="1"/>
  <c r="D116" i="1"/>
  <c r="E118" i="1"/>
  <c r="D123" i="1"/>
  <c r="D122" i="1" s="1"/>
  <c r="D120" i="1" s="1"/>
  <c r="F120" i="1"/>
  <c r="F112" i="1"/>
  <c r="E110" i="1"/>
  <c r="D110" i="1"/>
  <c r="D114" i="1"/>
  <c r="E114" i="1"/>
  <c r="F109" i="1"/>
  <c r="F103" i="1"/>
  <c r="F105" i="1"/>
  <c r="F107" i="1"/>
  <c r="F94" i="1"/>
  <c r="F92" i="1"/>
  <c r="F79" i="1"/>
  <c r="D73" i="1"/>
  <c r="E63" i="1"/>
  <c r="F56" i="1"/>
  <c r="F54" i="1"/>
  <c r="F28" i="1"/>
  <c r="F27" i="1" s="1"/>
  <c r="F31" i="1"/>
  <c r="F13" i="1"/>
  <c r="F118" i="1" l="1"/>
  <c r="F114" i="1"/>
  <c r="F116" i="1"/>
  <c r="F110" i="1"/>
  <c r="D189" i="1"/>
  <c r="E187" i="1"/>
  <c r="D187" i="1"/>
  <c r="D185" i="1"/>
  <c r="E108" i="1"/>
  <c r="D108" i="1"/>
  <c r="E104" i="1"/>
  <c r="D104" i="1"/>
  <c r="F81" i="1"/>
  <c r="F76" i="1"/>
  <c r="F74" i="1"/>
  <c r="E75" i="1"/>
  <c r="D75" i="1"/>
  <c r="E73" i="1"/>
  <c r="F73" i="1" s="1"/>
  <c r="E26" i="1"/>
  <c r="F69" i="1"/>
  <c r="F67" i="1" s="1"/>
  <c r="F66" i="1"/>
  <c r="F65" i="1" s="1"/>
  <c r="F64" i="1"/>
  <c r="F63" i="1" s="1"/>
  <c r="E65" i="1"/>
  <c r="D65" i="1"/>
  <c r="D57" i="1" s="1"/>
  <c r="F185" i="1" l="1"/>
  <c r="F189" i="1"/>
  <c r="F187" i="1"/>
  <c r="F75" i="1"/>
  <c r="F104" i="1"/>
  <c r="F108" i="1"/>
  <c r="F12" i="1"/>
  <c r="F11" i="1" s="1"/>
  <c r="F10" i="1" s="1"/>
  <c r="F9" i="1" s="1"/>
  <c r="E11" i="1"/>
  <c r="E10" i="1" s="1"/>
  <c r="E9" i="1" s="1"/>
  <c r="D11" i="1"/>
  <c r="D10" i="1" s="1"/>
  <c r="D9" i="1" s="1"/>
  <c r="E163" i="1"/>
  <c r="D163" i="1"/>
  <c r="E176" i="1"/>
  <c r="D176" i="1"/>
  <c r="E91" i="1"/>
  <c r="D91" i="1"/>
  <c r="E93" i="1"/>
  <c r="D93" i="1"/>
  <c r="F82" i="1"/>
  <c r="F48" i="1"/>
  <c r="F47" i="1" s="1"/>
  <c r="F46" i="1" s="1"/>
  <c r="F45" i="1" s="1"/>
  <c r="E48" i="1"/>
  <c r="E47" i="1" s="1"/>
  <c r="E46" i="1" s="1"/>
  <c r="E45" i="1" s="1"/>
  <c r="D48" i="1"/>
  <c r="D47" i="1" s="1"/>
  <c r="D46" i="1" s="1"/>
  <c r="D45" i="1" s="1"/>
  <c r="F26" i="1"/>
  <c r="F30" i="1"/>
  <c r="F29" i="1" s="1"/>
  <c r="E30" i="1"/>
  <c r="E29" i="1" s="1"/>
  <c r="E25" i="1" s="1"/>
  <c r="D26" i="1"/>
  <c r="D30" i="1"/>
  <c r="D29" i="1" s="1"/>
  <c r="D36" i="1"/>
  <c r="D35" i="1" s="1"/>
  <c r="F163" i="1" l="1"/>
  <c r="F176" i="1"/>
  <c r="F93" i="1"/>
  <c r="E24" i="1"/>
  <c r="F91" i="1"/>
  <c r="D90" i="1"/>
  <c r="D89" i="1" s="1"/>
  <c r="D88" i="1" s="1"/>
  <c r="E90" i="1"/>
  <c r="D25" i="1"/>
  <c r="D24" i="1" s="1"/>
  <c r="E89" i="1" l="1"/>
  <c r="F90" i="1"/>
  <c r="F25" i="1"/>
  <c r="F24" i="1" s="1"/>
  <c r="F180" i="1"/>
  <c r="E183" i="1"/>
  <c r="D183" i="1"/>
  <c r="E174" i="1"/>
  <c r="D174" i="1"/>
  <c r="E132" i="1"/>
  <c r="F174" i="1" l="1"/>
  <c r="F183" i="1"/>
  <c r="E88" i="1"/>
  <c r="F88" i="1" s="1"/>
  <c r="F89" i="1"/>
  <c r="D142" i="1"/>
  <c r="E142" i="1"/>
  <c r="D102" i="1"/>
  <c r="D106" i="1"/>
  <c r="E125" i="1"/>
  <c r="D125" i="1"/>
  <c r="D127" i="1"/>
  <c r="E127" i="1"/>
  <c r="E126" i="1" s="1"/>
  <c r="F122" i="1"/>
  <c r="F123" i="1" s="1"/>
  <c r="F80" i="1"/>
  <c r="E78" i="1"/>
  <c r="E77" i="1" s="1"/>
  <c r="D78" i="1"/>
  <c r="D77" i="1" s="1"/>
  <c r="D84" i="1"/>
  <c r="D85" i="1"/>
  <c r="D86" i="1"/>
  <c r="D43" i="1"/>
  <c r="D42" i="1" s="1"/>
  <c r="D41" i="1" s="1"/>
  <c r="E41" i="1"/>
  <c r="E42" i="1"/>
  <c r="E43" i="1"/>
  <c r="F42" i="1"/>
  <c r="F41" i="1" s="1"/>
  <c r="F43" i="1"/>
  <c r="F19" i="1"/>
  <c r="F20" i="1"/>
  <c r="F21" i="1"/>
  <c r="F22" i="1"/>
  <c r="E19" i="1"/>
  <c r="E20" i="1"/>
  <c r="E22" i="1"/>
  <c r="E14" i="1"/>
  <c r="F18" i="1"/>
  <c r="F14" i="1" s="1"/>
  <c r="E161" i="1"/>
  <c r="D161" i="1"/>
  <c r="E167" i="1"/>
  <c r="D167" i="1"/>
  <c r="E147" i="1"/>
  <c r="D147" i="1"/>
  <c r="E100" i="1"/>
  <c r="F99" i="1"/>
  <c r="F101" i="1"/>
  <c r="F100" i="1" s="1"/>
  <c r="E102" i="1"/>
  <c r="E106" i="1"/>
  <c r="E123" i="1"/>
  <c r="E122" i="1" s="1"/>
  <c r="E120" i="1" s="1"/>
  <c r="F59" i="1"/>
  <c r="F58" i="1" s="1"/>
  <c r="F53" i="1"/>
  <c r="F52" i="1" s="1"/>
  <c r="E71" i="1"/>
  <c r="E70" i="1" s="1"/>
  <c r="F72" i="1"/>
  <c r="F71" i="1" s="1"/>
  <c r="F70" i="1" s="1"/>
  <c r="E86" i="1"/>
  <c r="E85" i="1" s="1"/>
  <c r="E84" i="1" s="1"/>
  <c r="F87" i="1"/>
  <c r="F86" i="1" s="1"/>
  <c r="F85" i="1" s="1"/>
  <c r="F84" i="1" s="1"/>
  <c r="F40" i="1"/>
  <c r="F39" i="1" s="1"/>
  <c r="F38" i="1" s="1"/>
  <c r="F37" i="1"/>
  <c r="F36" i="1" s="1"/>
  <c r="F35" i="1" s="1"/>
  <c r="F167" i="1" l="1"/>
  <c r="F161" i="1"/>
  <c r="F147" i="1"/>
  <c r="F142" i="1"/>
  <c r="F106" i="1"/>
  <c r="F78" i="1"/>
  <c r="F102" i="1"/>
  <c r="F17" i="1"/>
  <c r="F16" i="1" s="1"/>
  <c r="F15" i="1" s="1"/>
  <c r="D132" i="1"/>
  <c r="F132" i="1" s="1"/>
  <c r="D145" i="1"/>
  <c r="E145" i="1"/>
  <c r="D100" i="1"/>
  <c r="E171" i="1"/>
  <c r="E151" i="1"/>
  <c r="E131" i="1"/>
  <c r="E130" i="1" s="1"/>
  <c r="E98" i="1"/>
  <c r="E97" i="1" s="1"/>
  <c r="E52" i="1"/>
  <c r="E57" i="1"/>
  <c r="E39" i="1"/>
  <c r="E38" i="1" s="1"/>
  <c r="E35" i="1"/>
  <c r="E17" i="1"/>
  <c r="E16" i="1" s="1"/>
  <c r="E15" i="1" s="1"/>
  <c r="D52" i="1"/>
  <c r="D171" i="1"/>
  <c r="D98" i="1"/>
  <c r="D151" i="1"/>
  <c r="D138" i="1"/>
  <c r="D136" i="1"/>
  <c r="D135" i="1" s="1"/>
  <c r="D17" i="1"/>
  <c r="D16" i="1" s="1"/>
  <c r="D15" i="1" s="1"/>
  <c r="D14" i="1" s="1"/>
  <c r="D22" i="1"/>
  <c r="D21" i="1" s="1"/>
  <c r="D39" i="1"/>
  <c r="D38" i="1" s="1"/>
  <c r="D34" i="1" s="1"/>
  <c r="D32" i="1" s="1"/>
  <c r="D71" i="1"/>
  <c r="D70" i="1" s="1"/>
  <c r="E150" i="1" l="1"/>
  <c r="D150" i="1"/>
  <c r="F145" i="1"/>
  <c r="F136" i="1"/>
  <c r="F171" i="1"/>
  <c r="F138" i="1"/>
  <c r="F151" i="1"/>
  <c r="F98" i="1"/>
  <c r="F77" i="1"/>
  <c r="D51" i="1"/>
  <c r="D50" i="1" s="1"/>
  <c r="E51" i="1"/>
  <c r="E50" i="1" s="1"/>
  <c r="D131" i="1"/>
  <c r="D130" i="1" s="1"/>
  <c r="F57" i="1"/>
  <c r="D141" i="1"/>
  <c r="D140" i="1" s="1"/>
  <c r="E141" i="1"/>
  <c r="D96" i="1"/>
  <c r="D95" i="1" s="1"/>
  <c r="E34" i="1"/>
  <c r="E32" i="1" s="1"/>
  <c r="D20" i="1"/>
  <c r="D19" i="1" s="1"/>
  <c r="F131" i="1" l="1"/>
  <c r="F150" i="1"/>
  <c r="E140" i="1"/>
  <c r="F140" i="1" s="1"/>
  <c r="F141" i="1"/>
  <c r="F130" i="1"/>
  <c r="F135" i="1"/>
  <c r="F97" i="1"/>
  <c r="D129" i="1"/>
  <c r="E96" i="1"/>
  <c r="F50" i="1"/>
  <c r="F51" i="1"/>
  <c r="F32" i="1"/>
  <c r="F34" i="1" s="1"/>
  <c r="D195" i="1" l="1"/>
  <c r="D7" i="1" s="1"/>
  <c r="E95" i="1"/>
  <c r="F95" i="1" s="1"/>
  <c r="F96" i="1"/>
  <c r="E129" i="1"/>
  <c r="F129" i="1" s="1"/>
  <c r="E195" i="1" l="1"/>
  <c r="D126" i="1"/>
  <c r="E7" i="1" l="1"/>
  <c r="F7" i="1" s="1"/>
  <c r="F195" i="1"/>
</calcChain>
</file>

<file path=xl/sharedStrings.xml><?xml version="1.0" encoding="utf-8"?>
<sst xmlns="http://schemas.openxmlformats.org/spreadsheetml/2006/main" count="297" uniqueCount="220">
  <si>
    <t>Наименование</t>
  </si>
  <si>
    <t>Код целевой классификации</t>
  </si>
  <si>
    <t>Вид расходов</t>
  </si>
  <si>
    <t xml:space="preserve">Муниципальная программа «Обеспечение доступным и комфортным жильём населения Великосельского сельского поселения» </t>
  </si>
  <si>
    <t>05.0.00.00000</t>
  </si>
  <si>
    <t>Муниципальная целевая программа «Жилье молодым семьям в Великосельском сельском поселении»</t>
  </si>
  <si>
    <t>05.1.00.00000</t>
  </si>
  <si>
    <t>Предоставление молодым семьям социальных выплат на приобретение жилья или индивидуального жилищного строительства</t>
  </si>
  <si>
    <t>05.1.01.00000</t>
  </si>
  <si>
    <t>Социальное обеспечение и иные выплаты населению</t>
  </si>
  <si>
    <t>10.0.00.00000</t>
  </si>
  <si>
    <t>Муниципальная целевая программа 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</si>
  <si>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10.1.00.00000</t>
  </si>
  <si>
    <t>Обеспечение противопожарным оборудованием и совершенствование противопожарной защиты объектов социальной сферы;</t>
  </si>
  <si>
    <t>10.1.01.00000</t>
  </si>
  <si>
    <t>Мероприятия на реализацию муниципальной целевой программы «Обеспечение первичных мер пожарной безопасности на территории Великосельского сельского поселения »</t>
  </si>
  <si>
    <t>10.1.01.17130</t>
  </si>
  <si>
    <t>Закупка товаров, работ и услуг для государственных (муниципальных) нужд</t>
  </si>
  <si>
    <t xml:space="preserve"> </t>
  </si>
  <si>
    <t>Создание в целях пожаротушения условий для забора в любое время года воды из источников наружного водоснабжения, расположенных в сельских населённых пунктах и на прилегающих к ним территориях</t>
  </si>
  <si>
    <t>10.1.02.00000</t>
  </si>
  <si>
    <t>10.1.02.17130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</si>
  <si>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</si>
  <si>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</si>
  <si>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реализацию мероприятий в рамках молодежной политики</t>
  </si>
  <si>
    <t>Муниципальная программа «Обеспечение качественными коммунальными услугами населения Великосельского сельского поселения»</t>
  </si>
  <si>
    <t>14.0.00.00000</t>
  </si>
  <si>
    <t>Муниципальная целевая программа»Благоустройство Великосельского сельского поселения »</t>
  </si>
  <si>
    <t>14.1.00.00000</t>
  </si>
  <si>
    <t>Организации уличного освещения в поселении</t>
  </si>
  <si>
    <t>14.1.01.00000</t>
  </si>
  <si>
    <t>14.1.01.17250</t>
  </si>
  <si>
    <t>Организация благоустройства  территории поселения</t>
  </si>
  <si>
    <t>14.1.02.00000</t>
  </si>
  <si>
    <t>14.1.02.17250</t>
  </si>
  <si>
    <t>Содержание  мест  захоронения   на территории поселения</t>
  </si>
  <si>
    <t>14.1.03.00000</t>
  </si>
  <si>
    <t>14.1.03.17250</t>
  </si>
  <si>
    <t>Иные бюджетные ассигнования</t>
  </si>
  <si>
    <t xml:space="preserve">Муниципальная программа «Комплексное развитие транспортной инфраструктуры Великосельского сельского поселения»   </t>
  </si>
  <si>
    <t>24.0.00.00000</t>
  </si>
  <si>
    <t>24.1.00.00000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</si>
  <si>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движения.</t>
  </si>
  <si>
    <t>24.1.01.00000</t>
  </si>
  <si>
    <t>24.1.01.17260</t>
  </si>
  <si>
    <t>Межбюджетные трансферты на содержание межпоселенческих дорог</t>
  </si>
  <si>
    <t>24.1.01.10270</t>
  </si>
  <si>
    <t>Расходы на финансирование дорожного хозяйства за счет средств областного бюджета</t>
  </si>
  <si>
    <t>24.1.01.72440</t>
  </si>
  <si>
    <t>24.2.00.00000</t>
  </si>
  <si>
    <t>Обеспечение безопасности дорожного движения</t>
  </si>
  <si>
    <t>24.2.01.00000</t>
  </si>
  <si>
    <t>24.2.01.17670</t>
  </si>
  <si>
    <t xml:space="preserve">Муниципальная  программа « Создание условий для эффективного управления муниципальными финансами в Великосельском сельском поселении»          </t>
  </si>
  <si>
    <t>36.0.00.00000</t>
  </si>
  <si>
    <t>Ведомственная целевая программа «Управление финансами и создание условий для эффективного управления муниципальными финансами»</t>
  </si>
  <si>
    <t>36.1.00.00000</t>
  </si>
  <si>
    <t>Создание условий для повышения эффективности использования бюджетных ресурсов</t>
  </si>
  <si>
    <t>36.1.01.00000</t>
  </si>
  <si>
    <t>Выполнение других обязанностей органами местного самоуправления</t>
  </si>
  <si>
    <t>36.1.01.17390</t>
  </si>
  <si>
    <t>Обеспечение информационной, технической и консультационной поддержкой бюджетного процесса,  развитие и усовершенствование информационных систем управления муниципальными финансами.</t>
  </si>
  <si>
    <t>36.1.05.00000</t>
  </si>
  <si>
    <t>Расходы на оплату информационных услуг и техническую поддержку</t>
  </si>
  <si>
    <t>36.1.05.17190</t>
  </si>
  <si>
    <t>Расходы на типографские услуги, другие услуги средств массовой информации</t>
  </si>
  <si>
    <t>36.1.05.17090</t>
  </si>
  <si>
    <t>Межбюджетные трансферты</t>
  </si>
  <si>
    <t>36.2.00.00000</t>
  </si>
  <si>
    <t>Совершенствование системы управления муниципальным имуществом</t>
  </si>
  <si>
    <t>36.2.07.00000</t>
  </si>
  <si>
    <t>36.2.07.17070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</si>
  <si>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</si>
  <si>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36.2.07.17490</t>
  </si>
  <si>
    <t>Непрограммные расходы</t>
  </si>
  <si>
    <t>50.0.00.00000</t>
  </si>
  <si>
    <t>Содержание главы муниципального образования</t>
  </si>
  <si>
    <t>50.0.00.17310</t>
  </si>
  <si>
    <t>Содержание центрального аппарата</t>
  </si>
  <si>
    <t>50.0.00.17320</t>
  </si>
  <si>
    <t>Резервные фонды местных администраций</t>
  </si>
  <si>
    <t>50.0.00.17300</t>
  </si>
  <si>
    <t>Обеспечение деятельности подведомственных учреждений</t>
  </si>
  <si>
    <t>50.0.00.17380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</si>
  <si>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</si>
  <si>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</si>
  <si>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</si>
  <si>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</si>
  <si>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r>
      <t xml:space="preserve">Расходы на реализацию муниципальной целевой программы </t>
    </r>
    <r>
      <rPr>
        <sz val="12"/>
        <color theme="1"/>
        <rFont val="Times New Roman"/>
        <family val="1"/>
        <charset val="204"/>
      </rPr>
      <t>«Повышение безопасности дорожного движения в Великосельском сельском поселении»</t>
    </r>
  </si>
  <si>
    <t xml:space="preserve">Расходы на реализацию муниципальной целевой программы «Благоустройство Великосельского сельского поселения  </t>
  </si>
  <si>
    <t xml:space="preserve">Расходы на реализацию муниципальной целевой программы «Благоустройство Великосельского сельского поселения </t>
  </si>
  <si>
    <t>Расходы на реализацию муниципальной целевой программы «Благоустройство Великосельского сельского поселения «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</si>
  <si>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</si>
  <si>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Мероприятия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поселении»</t>
  </si>
  <si>
    <t>Мероприятия по управлению муниципальным имуществом Великосельского сельского поселения</t>
  </si>
  <si>
    <t xml:space="preserve">Муниципальная целевая программа «Повышение безопасности дорожного движения в Великосельском сельском поселении» </t>
  </si>
  <si>
    <t>04.0.00.00000</t>
  </si>
  <si>
    <t>Обеспечение доступности для инвалидов и других МГН получения муниципальных услуг.</t>
  </si>
  <si>
    <t>04.1.00.00000</t>
  </si>
  <si>
    <t>04.1.02.00000</t>
  </si>
  <si>
    <t>04.1.02.17120</t>
  </si>
  <si>
    <t>Прочие общегосударственные расходы в рамках непрограммных расходов бюджета.</t>
  </si>
  <si>
    <t>50.0.00.17290</t>
  </si>
  <si>
    <t>05.1.01.R4970</t>
  </si>
  <si>
    <t>Расходы на реализацию мероприятий по формированию современной городской среды</t>
  </si>
  <si>
    <t>Расходы на финансирование мероприятий по формированию современной городской среды за  счёт средств поселения</t>
  </si>
  <si>
    <t>24.1.01.12440</t>
  </si>
  <si>
    <t>Расходы на финансирование дорожного хозяйства за счёт средств поселения</t>
  </si>
  <si>
    <t>Расходы на реализацию мероприятий подпрограммы «Государственная поддержка молодых семей Ярославской области в приобретении (строительстве) жилья</t>
  </si>
  <si>
    <t>% выполнения</t>
  </si>
  <si>
    <t>14.2.00.00000</t>
  </si>
  <si>
    <t>Мероприятия по поддержке коммунального хозяйства</t>
  </si>
  <si>
    <t>Устойчивое функционирование бани с.Великое в целях улучшения качества предоставляемых услуг</t>
  </si>
  <si>
    <t>14.2.04.00000</t>
  </si>
  <si>
    <t>Субсидия на возмещение убытков, связанных с оказанием банных услуг по тарифам, не обеспечивающим возмещение издержек</t>
  </si>
  <si>
    <t>14.2.04.17040</t>
  </si>
  <si>
    <t>Мероприятия по содержанию муниципального жилищного фонда</t>
  </si>
  <si>
    <t>36.2.07.17280</t>
  </si>
  <si>
    <t>Доплата к пенсии за выслугу лет гражданам, замещающим должности муниципальной службы</t>
  </si>
  <si>
    <r>
      <t xml:space="preserve">Мероприятия на реализацию муниципальной целевой программы </t>
    </r>
    <r>
      <rPr>
        <sz val="12"/>
        <color theme="1"/>
        <rFont val="Times New Roman"/>
        <family val="1"/>
        <charset val="204"/>
      </rPr>
      <t xml:space="preserve">«Доступная среда»  </t>
    </r>
  </si>
  <si>
    <t>Расходы по обеспечению безопасности людей  на водных объектах,  охране их жизни и здоровья</t>
  </si>
  <si>
    <t>10.2.10.17650</t>
  </si>
  <si>
    <t>10.2.10.0000</t>
  </si>
  <si>
    <t>10.2.00.0000</t>
  </si>
  <si>
    <t>Мероприятия по обеспечению безопасности людей на водных объектах</t>
  </si>
  <si>
    <t>Слздание условий для обеспечения безопасности людей на водных объетах, пропаганда безопасного поведения людей на водоемах</t>
  </si>
  <si>
    <t>14.1.04.00000</t>
  </si>
  <si>
    <t>Улучшение санитарно-эпидемиологического состояния территории</t>
  </si>
  <si>
    <t>Расходы на  реализацию мероприятий по борьбе с борщевиком Сосновского</t>
  </si>
  <si>
    <t>14.1.04.17251</t>
  </si>
  <si>
    <t>Расходы на  оборудование, ремонт и содержание мест(площадок) накопления твердых коммунальных отходов</t>
  </si>
  <si>
    <t>24.3.01.17230</t>
  </si>
  <si>
    <t>24.3.01.00000</t>
  </si>
  <si>
    <t>24.3.00.00000</t>
  </si>
  <si>
    <t>Муниципальная целевая программа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</si>
  <si>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Инвентаризация и паспортизация дорог местного значения общего пользования в границах населенных пунктов муниципального образования.</t>
  </si>
  <si>
    <t>Мероприятия на реализацию муниципальной целевой программы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</si>
  <si>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50.0.00.17750</t>
  </si>
  <si>
    <t>Расходы на обеспечение казначейской системы исполнения бюджета</t>
  </si>
  <si>
    <t>Расходы на содержание руководителя контрольно-счетной комиссии</t>
  </si>
  <si>
    <t xml:space="preserve">Муниципальная  программа «Доступная среда в Великосельском сельском поселении»среда»  </t>
  </si>
  <si>
    <t xml:space="preserve">Муниципальная целевая программа «Доступная среда »  </t>
  </si>
  <si>
    <t>06.0.00.00000</t>
  </si>
  <si>
    <t>Муниципальная целевая программа «Формирование современной городской среды Великосельского сельского поселения»</t>
  </si>
  <si>
    <t>06.1.00.00000</t>
  </si>
  <si>
    <t>Обеспечение  мероприятий по формированию современной городской среды</t>
  </si>
  <si>
    <t>06.1.01.00000</t>
  </si>
  <si>
    <t>06.1.01.15550</t>
  </si>
  <si>
    <t xml:space="preserve"> 06.1.F2.00000</t>
  </si>
  <si>
    <t>06.1.F2.55550</t>
  </si>
  <si>
    <t>Расходы в области физической культуры и спорта</t>
  </si>
  <si>
    <t>13.1.01.17480</t>
  </si>
  <si>
    <t>Создание условий для спортивно-массовой работы с насалением</t>
  </si>
  <si>
    <t>13.1.01.00000</t>
  </si>
  <si>
    <t>Муниципальная целевая программа « Развитие физической культуры и спорта в Великосельском сельском поселении»</t>
  </si>
  <si>
    <t>13.1.00.00000</t>
  </si>
  <si>
    <t>Муниципальная программа « Развитие физической культуры и спорта в Великосельском сельском поселении»</t>
  </si>
  <si>
    <t>13.0.00.00000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</si>
  <si>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</si>
  <si>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</si>
  <si>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</si>
  <si>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15.1.01.12880</t>
  </si>
  <si>
    <t>Обеспечение сельского населения социально-значимыми потребительскими товарами</t>
  </si>
  <si>
    <t>15.1.01.00000</t>
  </si>
  <si>
    <t>Муниципальная программа «Экономическое развитие и инновационная экономика  Великосельского сельского поселения»</t>
  </si>
  <si>
    <t>15.1.00.00000</t>
  </si>
  <si>
    <t>15.0.00.00000</t>
  </si>
  <si>
    <t>Расходы на  обеспечение жителей поселения услугами организаций культуры</t>
  </si>
  <si>
    <t>50.0.00.17790</t>
  </si>
  <si>
    <t>02.1.01.17470</t>
  </si>
  <si>
    <t>Создание условий для патриотического воспитания молодежи и роста ее социально-общественной активности</t>
  </si>
  <si>
    <t>02.1.01.00000</t>
  </si>
  <si>
    <t>Муниципальная целевая программа « Молодежная политика Великосельского сельского поселения»</t>
  </si>
  <si>
    <t>02.1.00.00000</t>
  </si>
  <si>
    <t>Муниципальная программа « Молодежная политика Великосельского сельского поселения»</t>
  </si>
  <si>
    <t>02.0.00.00000</t>
  </si>
  <si>
    <t>Код ГРБС , Наименование главного распорядителя бюджетных средств</t>
  </si>
  <si>
    <t>857 , Администрация Великосельского сельского поселения</t>
  </si>
  <si>
    <t>Расходы на реализацию муниципальной целевой программы «Благоустройство Великосельского сельского поселения (Реализация мероприятий инициативного бюджетирования средства поселения)</t>
  </si>
  <si>
    <t>14.1.02.15350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</si>
  <si>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</si>
  <si>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14.1.02.75350</t>
  </si>
  <si>
    <t>Расходы на реализацию муниципальной целевой программы «Благоустройство Великосельского сельского поселения»(благоустройство дворовых территорий и территорий для выгула животных)</t>
  </si>
  <si>
    <t>14.1.02.70410</t>
  </si>
  <si>
    <t>24.1.01.17350</t>
  </si>
  <si>
    <t>24.1.01.77350</t>
  </si>
  <si>
    <t>50.0.00.17351</t>
  </si>
  <si>
    <t>50.0.00.17680</t>
  </si>
  <si>
    <t>Расходы на выполнение других обязательств государства</t>
  </si>
  <si>
    <t>Выполнение других обязательств государства</t>
  </si>
  <si>
    <t>Расходы на реализацию мероприятий по обустройству и восстановлению воинских захоронений и военно-мемориальных объектов (средства поселения)</t>
  </si>
  <si>
    <t>14.1.03.16420</t>
  </si>
  <si>
    <t>Расходы на реализацию мероприятий по обустройству и восстановлению воинских захоронений и военно-мемориальных объектов (областные средства)</t>
  </si>
  <si>
    <t>14.1.03.76420</t>
  </si>
  <si>
    <t>Иные межбюджетные трансферты</t>
  </si>
  <si>
    <t>50.0.00.17751</t>
  </si>
  <si>
    <t>50.0.00.17752</t>
  </si>
  <si>
    <t>50.0.00.17753</t>
  </si>
  <si>
    <t>Расходы на осуществление внутреннего муниципального финансового контроля</t>
  </si>
  <si>
    <t>Расходы на осуществление муниципального жилищного контроля</t>
  </si>
  <si>
    <t>Расходы на осуществление муниципального контроля в сфере благоустройства</t>
  </si>
  <si>
    <t>5.0.0.00.17240</t>
  </si>
  <si>
    <t>Мероприятия по проведению выборов депутатов муниципальных образований</t>
  </si>
  <si>
    <t>50.0.00.17780</t>
  </si>
  <si>
    <t>Муниципальная  программа «Формирование современной городской среды в Великосельском сельском поселении на 2018-2023 годы »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</si>
  <si>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на территории Великосельского сельского поселения от чрезвычайных ситуаций, обеспечение пожарной безопасности  и безопасности людей на водных объектах "</t>
    </r>
  </si>
  <si>
    <t>24.1.01.74300</t>
  </si>
  <si>
    <t xml:space="preserve"> Приведение в нормативное состояние грунтовых дорог местного значения</t>
  </si>
  <si>
    <t>Приведение в нормативное состояние грунтовых дорог местного значения</t>
  </si>
  <si>
    <t>50.0.00.11070</t>
  </si>
  <si>
    <t>Расходы на поощрение за организацию подготовки и содействие проведению на высоком уровне избирательной компании</t>
  </si>
  <si>
    <t>Поощрение муниципальных управленческих команд Ярославской области за достижение плановых значений показателей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</si>
  <si>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</si>
  <si>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 xml:space="preserve">Ведомственная структура расходов бюджета Великосельского сельского поселения за   1 квартал 2025 год </t>
  </si>
  <si>
    <t>план   2025 год                  (руб.)</t>
  </si>
  <si>
    <t xml:space="preserve"> 1 квартал 2025 год факт (руб.)</t>
  </si>
  <si>
    <t>2025 год                    (руб.)план</t>
  </si>
  <si>
    <t>1 квартал 2025 год факт</t>
  </si>
  <si>
    <t>иные межбюджетные трансферты</t>
  </si>
  <si>
    <t>Приложение 5 к  Решению Муниципального Совета Гаврилов-Ямского Муниципального округа      от 22.05.2025 г. № 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</si>
</sst>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rgb="FF00206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3" fontId="13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/>
    <xf numFmtId="0" fontId="0" fillId="2" borderId="0" xfId="0" applyFill="1"/>
    <xf numFmtId="0" fontId="11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wrapText="1"/>
    </xf>
    <xf numFmtId="2" fontId="12" fillId="2" borderId="25" xfId="1" applyNumberFormat="1" applyFont="1" applyFill="1" applyBorder="1" applyAlignment="1" applyProtection="1">
      <alignment horizontal="center" vertical="center" wrapText="1"/>
      <protection hidden="1"/>
    </xf>
    <xf numFmtId="2" fontId="2" fillId="2" borderId="10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wrapText="1"/>
    </xf>
    <xf numFmtId="2" fontId="9" fillId="2" borderId="10" xfId="0" applyNumberFormat="1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wrapText="1"/>
    </xf>
    <xf numFmtId="2" fontId="0" fillId="2" borderId="10" xfId="0" applyNumberFormat="1" applyFill="1" applyBorder="1" applyAlignment="1">
      <alignment horizontal="center" wrapText="1"/>
    </xf>
    <xf numFmtId="2" fontId="3" fillId="2" borderId="10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2" fontId="5" fillId="2" borderId="12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5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2" fontId="5" fillId="2" borderId="10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43" fontId="1" fillId="2" borderId="20" xfId="2" applyFont="1" applyFill="1" applyBorder="1" applyAlignment="1">
      <alignment horizontal="center" vertical="center" wrapText="1"/>
    </xf>
    <xf numFmtId="2" fontId="1" fillId="2" borderId="26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2" fontId="5" fillId="2" borderId="12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/>
    </xf>
    <xf numFmtId="43" fontId="5" fillId="2" borderId="12" xfId="2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2" fontId="2" fillId="2" borderId="12" xfId="0" applyNumberFormat="1" applyFont="1" applyFill="1" applyBorder="1" applyAlignment="1">
      <alignment horizontal="center" vertical="center"/>
    </xf>
    <xf numFmtId="43" fontId="5" fillId="2" borderId="0" xfId="2" applyFont="1" applyFill="1" applyBorder="1" applyAlignment="1">
      <alignment horizontal="right" vertical="center"/>
    </xf>
    <xf numFmtId="0" fontId="1" fillId="2" borderId="4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2" fontId="1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43" fontId="5" fillId="2" borderId="14" xfId="2" applyFont="1" applyFill="1" applyBorder="1" applyAlignment="1">
      <alignment horizontal="right" vertical="center"/>
    </xf>
    <xf numFmtId="0" fontId="5" fillId="2" borderId="10" xfId="0" applyFont="1" applyFill="1" applyBorder="1" applyAlignment="1">
      <alignment vertical="center"/>
    </xf>
    <xf numFmtId="43" fontId="5" fillId="2" borderId="10" xfId="2" applyFont="1" applyFill="1" applyBorder="1" applyAlignment="1">
      <alignment horizontal="right" vertical="center"/>
    </xf>
    <xf numFmtId="2" fontId="1" fillId="2" borderId="8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2" fontId="5" fillId="2" borderId="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2" fontId="5" fillId="2" borderId="10" xfId="0" applyNumberFormat="1" applyFont="1" applyFill="1" applyBorder="1" applyAlignment="1">
      <alignment horizontal="center" vertical="center"/>
    </xf>
    <xf numFmtId="2" fontId="1" fillId="2" borderId="29" xfId="0" applyNumberFormat="1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/>
    </xf>
    <xf numFmtId="4" fontId="6" fillId="2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/>
    </xf>
    <xf numFmtId="43" fontId="1" fillId="2" borderId="10" xfId="2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vertical="center"/>
    </xf>
    <xf numFmtId="43" fontId="5" fillId="2" borderId="10" xfId="2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43" fontId="14" fillId="2" borderId="10" xfId="2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vertical="center"/>
    </xf>
    <xf numFmtId="2" fontId="1" fillId="2" borderId="10" xfId="0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43" fontId="5" fillId="2" borderId="14" xfId="2" applyFont="1" applyFill="1" applyBorder="1" applyAlignment="1">
      <alignment horizontal="center" vertical="center"/>
    </xf>
    <xf numFmtId="43" fontId="5" fillId="2" borderId="10" xfId="2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wrapText="1"/>
    </xf>
    <xf numFmtId="0" fontId="15" fillId="2" borderId="10" xfId="0" applyFont="1" applyFill="1" applyBorder="1" applyAlignment="1">
      <alignment vertical="center" wrapText="1"/>
    </xf>
    <xf numFmtId="164" fontId="1" fillId="2" borderId="16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3" fontId="5" fillId="2" borderId="14" xfId="2" applyFont="1" applyFill="1" applyBorder="1" applyAlignment="1">
      <alignment horizontal="center" vertical="center"/>
    </xf>
    <xf numFmtId="43" fontId="5" fillId="2" borderId="8" xfId="2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top" wrapText="1" shrinkToFit="1"/>
    </xf>
    <xf numFmtId="0" fontId="2" fillId="2" borderId="1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2" fontId="2" fillId="2" borderId="17" xfId="0" applyNumberFormat="1" applyFont="1" applyFill="1" applyBorder="1" applyAlignment="1">
      <alignment horizontal="center" vertical="center"/>
    </xf>
    <xf numFmtId="2" fontId="2" fillId="2" borderId="18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2" fontId="2" fillId="2" borderId="27" xfId="0" applyNumberFormat="1" applyFont="1" applyFill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4"/>
  <sheetViews>
    <sheetView tabSelected="1" workbookViewId="0">
      <selection activeCell="A5" sqref="A5:D5"/>
    </sheetView>
  </sheetViews>
  <sheetFormatPr defaultRowHeight="14.4" x14ac:dyDescent="0.3"/>
  <cols>
    <col min="1" max="1" width="54.88671875" customWidth="1"/>
    <col min="2" max="2" width="15.109375" customWidth="1"/>
    <col min="3" max="3" width="8.109375" customWidth="1"/>
    <col min="4" max="4" width="18.5546875" customWidth="1"/>
    <col min="5" max="5" width="16.33203125" customWidth="1"/>
    <col min="6" max="6" width="10.5546875" bestFit="1" customWidth="1"/>
  </cols>
  <sheetData>
    <row r="1" spans="1:11" ht="15.6" customHeight="1" x14ac:dyDescent="0.3">
      <c r="A1" s="2"/>
      <c r="B1" s="2"/>
      <c r="C1" s="148" t="s">
        <v>219</v>
      </c>
      <c r="D1" s="148"/>
      <c r="E1" s="148"/>
      <c r="F1" s="148"/>
    </row>
    <row r="2" spans="1:11" ht="43.2" customHeight="1" x14ac:dyDescent="0.3">
      <c r="A2" s="3"/>
      <c r="B2" s="3"/>
      <c r="C2" s="148"/>
      <c r="D2" s="148"/>
      <c r="E2" s="148"/>
      <c r="F2" s="148"/>
    </row>
    <row r="3" spans="1:11" ht="15.6" customHeight="1" x14ac:dyDescent="0.3">
      <c r="A3" s="2"/>
      <c r="B3" s="2"/>
      <c r="C3" s="148"/>
      <c r="D3" s="148"/>
      <c r="E3" s="148"/>
      <c r="F3" s="148"/>
    </row>
    <row r="4" spans="1:11" ht="15.6" customHeight="1" x14ac:dyDescent="0.3">
      <c r="A4" s="4"/>
      <c r="B4" s="4"/>
      <c r="C4" s="148"/>
      <c r="D4" s="148"/>
      <c r="E4" s="148"/>
      <c r="F4" s="148"/>
    </row>
    <row r="5" spans="1:11" ht="60.75" customHeight="1" x14ac:dyDescent="0.3">
      <c r="A5" s="149" t="s">
        <v>213</v>
      </c>
      <c r="B5" s="149"/>
      <c r="C5" s="149"/>
      <c r="D5" s="149"/>
      <c r="E5" s="5"/>
      <c r="F5" s="5"/>
      <c r="G5" s="5"/>
      <c r="H5" s="1"/>
      <c r="I5" s="1"/>
      <c r="J5" s="1"/>
      <c r="K5" s="1"/>
    </row>
    <row r="6" spans="1:11" ht="60.75" customHeight="1" x14ac:dyDescent="0.3">
      <c r="A6" s="158" t="s">
        <v>176</v>
      </c>
      <c r="B6" s="159"/>
      <c r="C6" s="160"/>
      <c r="D6" s="6" t="s">
        <v>214</v>
      </c>
      <c r="E6" s="7" t="s">
        <v>215</v>
      </c>
      <c r="F6" s="8" t="s">
        <v>109</v>
      </c>
      <c r="G6" s="5"/>
      <c r="H6" s="1"/>
      <c r="I6" s="1"/>
      <c r="J6" s="1"/>
      <c r="K6" s="1"/>
    </row>
    <row r="7" spans="1:11" ht="25.2" customHeight="1" thickBot="1" x14ac:dyDescent="0.35">
      <c r="A7" s="161" t="s">
        <v>177</v>
      </c>
      <c r="B7" s="161"/>
      <c r="C7" s="162"/>
      <c r="D7" s="9">
        <f>D195</f>
        <v>24019772.5</v>
      </c>
      <c r="E7" s="10">
        <f>E195</f>
        <v>4348937.54</v>
      </c>
      <c r="F7" s="11">
        <f>E7/D7*100</f>
        <v>18.105656662651572</v>
      </c>
      <c r="G7" s="5"/>
      <c r="H7" s="1"/>
      <c r="I7" s="1"/>
      <c r="J7" s="1"/>
      <c r="K7" s="1"/>
    </row>
    <row r="8" spans="1:11" ht="47.4" thickBot="1" x14ac:dyDescent="0.35">
      <c r="A8" s="12" t="s">
        <v>0</v>
      </c>
      <c r="B8" s="13" t="s">
        <v>1</v>
      </c>
      <c r="C8" s="14" t="s">
        <v>2</v>
      </c>
      <c r="D8" s="15" t="s">
        <v>216</v>
      </c>
      <c r="E8" s="16" t="s">
        <v>217</v>
      </c>
      <c r="F8" s="17" t="s">
        <v>109</v>
      </c>
      <c r="G8" s="5"/>
      <c r="H8" s="1"/>
      <c r="I8" s="1"/>
      <c r="J8" s="1"/>
      <c r="K8" s="1"/>
    </row>
    <row r="9" spans="1:11" ht="31.8" thickBot="1" x14ac:dyDescent="0.35">
      <c r="A9" s="18" t="s">
        <v>174</v>
      </c>
      <c r="B9" s="19" t="s">
        <v>175</v>
      </c>
      <c r="C9" s="20"/>
      <c r="D9" s="21">
        <f t="shared" ref="D9:F11" si="0">D10</f>
        <v>10000</v>
      </c>
      <c r="E9" s="22">
        <f t="shared" si="0"/>
        <v>0</v>
      </c>
      <c r="F9" s="23" t="e">
        <f t="shared" si="0"/>
        <v>#DIV/0!</v>
      </c>
      <c r="G9" s="5"/>
      <c r="H9" s="1"/>
      <c r="I9" s="1"/>
      <c r="J9" s="1"/>
      <c r="K9" s="1"/>
    </row>
    <row r="10" spans="1:11" ht="31.8" thickBot="1" x14ac:dyDescent="0.35">
      <c r="A10" s="18" t="s">
        <v>172</v>
      </c>
      <c r="B10" s="19" t="s">
        <v>173</v>
      </c>
      <c r="C10" s="20"/>
      <c r="D10" s="21">
        <f t="shared" si="0"/>
        <v>10000</v>
      </c>
      <c r="E10" s="22">
        <f t="shared" si="0"/>
        <v>0</v>
      </c>
      <c r="F10" s="23" t="e">
        <f t="shared" si="0"/>
        <v>#DIV/0!</v>
      </c>
      <c r="G10" s="5"/>
      <c r="H10" s="1"/>
      <c r="I10" s="1"/>
      <c r="J10" s="1"/>
      <c r="K10" s="1"/>
    </row>
    <row r="11" spans="1:11" ht="47.4" thickBot="1" x14ac:dyDescent="0.35">
      <c r="A11" s="24" t="s">
        <v>170</v>
      </c>
      <c r="B11" s="25" t="s">
        <v>171</v>
      </c>
      <c r="C11" s="14"/>
      <c r="D11" s="26">
        <f t="shared" si="0"/>
        <v>10000</v>
      </c>
      <c r="E11" s="27">
        <f t="shared" si="0"/>
        <v>0</v>
      </c>
      <c r="F11" s="28" t="e">
        <f t="shared" si="0"/>
        <v>#DIV/0!</v>
      </c>
      <c r="G11" s="5"/>
      <c r="H11" s="1"/>
      <c r="I11" s="1"/>
      <c r="J11" s="1"/>
      <c r="K11" s="1"/>
    </row>
    <row r="12" spans="1:11" ht="31.8" thickBot="1" x14ac:dyDescent="0.35">
      <c r="A12" s="25" t="s">
        <v>24</v>
      </c>
      <c r="B12" s="7" t="s">
        <v>169</v>
      </c>
      <c r="C12" s="14"/>
      <c r="D12" s="26">
        <v>10000</v>
      </c>
      <c r="E12" s="27">
        <v>0</v>
      </c>
      <c r="F12" s="29" t="e">
        <f>F13</f>
        <v>#DIV/0!</v>
      </c>
      <c r="G12" s="5"/>
      <c r="H12" s="1"/>
      <c r="I12" s="1"/>
      <c r="J12" s="1"/>
      <c r="K12" s="1"/>
    </row>
    <row r="13" spans="1:11" ht="31.8" thickBot="1" x14ac:dyDescent="0.35">
      <c r="A13" s="25" t="s">
        <v>17</v>
      </c>
      <c r="B13" s="7"/>
      <c r="C13" s="14">
        <v>200</v>
      </c>
      <c r="D13" s="26">
        <v>0</v>
      </c>
      <c r="E13" s="27">
        <v>0</v>
      </c>
      <c r="F13" s="29" t="e">
        <f>E13/D13*100</f>
        <v>#DIV/0!</v>
      </c>
      <c r="G13" s="5"/>
      <c r="H13" s="1"/>
      <c r="I13" s="1"/>
      <c r="J13" s="1"/>
      <c r="K13" s="1"/>
    </row>
    <row r="14" spans="1:11" ht="31.2" customHeight="1" thickBot="1" x14ac:dyDescent="0.35">
      <c r="A14" s="30" t="s">
        <v>140</v>
      </c>
      <c r="B14" s="31" t="s">
        <v>96</v>
      </c>
      <c r="C14" s="32"/>
      <c r="D14" s="21">
        <f t="shared" ref="D14:E17" si="1">SUM(D15)</f>
        <v>10000</v>
      </c>
      <c r="E14" s="33">
        <f>E18</f>
        <v>0</v>
      </c>
      <c r="F14" s="34">
        <f>F18</f>
        <v>0</v>
      </c>
      <c r="G14" s="5"/>
      <c r="H14" s="1"/>
      <c r="I14" s="1"/>
      <c r="J14" s="1"/>
      <c r="K14" s="1"/>
    </row>
    <row r="15" spans="1:11" ht="31.8" thickBot="1" x14ac:dyDescent="0.35">
      <c r="A15" s="35" t="s">
        <v>141</v>
      </c>
      <c r="B15" s="36" t="s">
        <v>98</v>
      </c>
      <c r="C15" s="37"/>
      <c r="D15" s="38">
        <f t="shared" si="1"/>
        <v>10000</v>
      </c>
      <c r="E15" s="39">
        <f t="shared" si="1"/>
        <v>0</v>
      </c>
      <c r="F15" s="40">
        <f>F16</f>
        <v>0</v>
      </c>
      <c r="G15" s="5"/>
      <c r="H15" s="1"/>
      <c r="I15" s="1"/>
      <c r="J15" s="1"/>
      <c r="K15" s="1"/>
    </row>
    <row r="16" spans="1:11" ht="31.8" thickBot="1" x14ac:dyDescent="0.35">
      <c r="A16" s="41" t="s">
        <v>97</v>
      </c>
      <c r="B16" s="42" t="s">
        <v>99</v>
      </c>
      <c r="C16" s="37"/>
      <c r="D16" s="26">
        <f t="shared" si="1"/>
        <v>10000</v>
      </c>
      <c r="E16" s="39">
        <f t="shared" si="1"/>
        <v>0</v>
      </c>
      <c r="F16" s="40">
        <f>F17</f>
        <v>0</v>
      </c>
      <c r="G16" s="5"/>
      <c r="H16" s="1"/>
      <c r="I16" s="1"/>
      <c r="J16" s="1"/>
      <c r="K16" s="1"/>
    </row>
    <row r="17" spans="1:11" ht="31.8" thickBot="1" x14ac:dyDescent="0.35">
      <c r="A17" s="43" t="s">
        <v>119</v>
      </c>
      <c r="B17" s="44" t="s">
        <v>100</v>
      </c>
      <c r="C17" s="37"/>
      <c r="D17" s="26">
        <f t="shared" si="1"/>
        <v>10000</v>
      </c>
      <c r="E17" s="39">
        <f t="shared" si="1"/>
        <v>0</v>
      </c>
      <c r="F17" s="40">
        <f>F18</f>
        <v>0</v>
      </c>
      <c r="G17" s="5"/>
      <c r="H17" s="1"/>
      <c r="I17" s="1"/>
      <c r="J17" s="1"/>
      <c r="K17" s="1"/>
    </row>
    <row r="18" spans="1:11" ht="31.8" thickBot="1" x14ac:dyDescent="0.35">
      <c r="A18" s="45" t="s">
        <v>17</v>
      </c>
      <c r="B18" s="46"/>
      <c r="C18" s="47">
        <v>200</v>
      </c>
      <c r="D18" s="38">
        <v>10000</v>
      </c>
      <c r="E18" s="39">
        <v>0</v>
      </c>
      <c r="F18" s="40">
        <f>E18/D18*100</f>
        <v>0</v>
      </c>
      <c r="G18" s="5"/>
      <c r="H18" s="1"/>
      <c r="I18" s="1"/>
      <c r="J18" s="1"/>
      <c r="K18" s="1"/>
    </row>
    <row r="19" spans="1:11" ht="47.4" thickBot="1" x14ac:dyDescent="0.35">
      <c r="A19" s="48" t="s">
        <v>3</v>
      </c>
      <c r="B19" s="49" t="s">
        <v>4</v>
      </c>
      <c r="C19" s="50"/>
      <c r="D19" s="21">
        <f>SUM(D20)</f>
        <v>0</v>
      </c>
      <c r="E19" s="33">
        <f>E23</f>
        <v>0</v>
      </c>
      <c r="F19" s="34">
        <f>F23</f>
        <v>0</v>
      </c>
      <c r="G19" s="5"/>
      <c r="H19" s="1"/>
      <c r="I19" s="1"/>
      <c r="J19" s="1"/>
      <c r="K19" s="1"/>
    </row>
    <row r="20" spans="1:11" ht="47.4" thickBot="1" x14ac:dyDescent="0.35">
      <c r="A20" s="51" t="s">
        <v>5</v>
      </c>
      <c r="B20" s="37" t="s">
        <v>6</v>
      </c>
      <c r="C20" s="52"/>
      <c r="D20" s="26">
        <f>SUM(D21)</f>
        <v>0</v>
      </c>
      <c r="E20" s="39">
        <f>E23</f>
        <v>0</v>
      </c>
      <c r="F20" s="40">
        <f>F23</f>
        <v>0</v>
      </c>
      <c r="G20" s="5"/>
      <c r="H20" s="1"/>
      <c r="I20" s="1"/>
      <c r="J20" s="1"/>
      <c r="K20" s="1"/>
    </row>
    <row r="21" spans="1:11" ht="47.4" thickBot="1" x14ac:dyDescent="0.35">
      <c r="A21" s="53" t="s">
        <v>7</v>
      </c>
      <c r="B21" s="37" t="s">
        <v>8</v>
      </c>
      <c r="C21" s="52"/>
      <c r="D21" s="26">
        <f>SUM(D22)</f>
        <v>0</v>
      </c>
      <c r="E21" s="39">
        <v>0</v>
      </c>
      <c r="F21" s="40">
        <f>F23</f>
        <v>0</v>
      </c>
      <c r="G21" s="5"/>
      <c r="H21" s="1"/>
      <c r="I21" s="1"/>
      <c r="J21" s="1"/>
      <c r="K21" s="1"/>
    </row>
    <row r="22" spans="1:11" ht="63" thickBot="1" x14ac:dyDescent="0.35">
      <c r="A22" s="53" t="s">
        <v>108</v>
      </c>
      <c r="B22" s="37" t="s">
        <v>103</v>
      </c>
      <c r="C22" s="52"/>
      <c r="D22" s="26">
        <f>SUM(D23)</f>
        <v>0</v>
      </c>
      <c r="E22" s="39">
        <f>E23</f>
        <v>0</v>
      </c>
      <c r="F22" s="40">
        <f>F23</f>
        <v>0</v>
      </c>
      <c r="G22" s="5"/>
      <c r="H22" s="1"/>
      <c r="I22" s="1"/>
      <c r="J22" s="1"/>
      <c r="K22" s="1"/>
    </row>
    <row r="23" spans="1:11" ht="22.5" customHeight="1" x14ac:dyDescent="0.3">
      <c r="A23" s="54" t="s">
        <v>9</v>
      </c>
      <c r="B23" s="55"/>
      <c r="C23" s="56">
        <v>300</v>
      </c>
      <c r="D23" s="57">
        <v>0</v>
      </c>
      <c r="E23" s="58">
        <v>0</v>
      </c>
      <c r="F23" s="59">
        <v>0</v>
      </c>
      <c r="G23" s="5"/>
      <c r="H23" s="1"/>
      <c r="I23" s="1"/>
      <c r="J23" s="1"/>
      <c r="K23" s="1"/>
    </row>
    <row r="24" spans="1:11" ht="45" customHeight="1" x14ac:dyDescent="0.3">
      <c r="A24" s="18" t="s">
        <v>204</v>
      </c>
      <c r="B24" s="60" t="s">
        <v>142</v>
      </c>
      <c r="C24" s="19"/>
      <c r="D24" s="10">
        <f>D25</f>
        <v>0</v>
      </c>
      <c r="E24" s="33">
        <f>E25</f>
        <v>0</v>
      </c>
      <c r="F24" s="34" t="e">
        <f>F25</f>
        <v>#DIV/0!</v>
      </c>
      <c r="G24" s="5"/>
      <c r="H24" s="1"/>
      <c r="I24" s="1"/>
      <c r="J24" s="1"/>
      <c r="K24" s="1"/>
    </row>
    <row r="25" spans="1:11" ht="46.8" x14ac:dyDescent="0.3">
      <c r="A25" s="18" t="s">
        <v>143</v>
      </c>
      <c r="B25" s="60" t="s">
        <v>144</v>
      </c>
      <c r="C25" s="19"/>
      <c r="D25" s="10">
        <f>D26+D29</f>
        <v>0</v>
      </c>
      <c r="E25" s="10">
        <f>E26+E29</f>
        <v>0</v>
      </c>
      <c r="F25" s="34" t="e">
        <f>E25/D25*100</f>
        <v>#DIV/0!</v>
      </c>
      <c r="G25" s="5"/>
      <c r="H25" s="1"/>
      <c r="I25" s="1"/>
      <c r="J25" s="1"/>
      <c r="K25" s="1"/>
    </row>
    <row r="26" spans="1:11" ht="31.2" x14ac:dyDescent="0.3">
      <c r="A26" s="25" t="s">
        <v>145</v>
      </c>
      <c r="B26" s="61" t="s">
        <v>146</v>
      </c>
      <c r="C26" s="62"/>
      <c r="D26" s="63">
        <f t="shared" ref="D26:F27" si="2">D27</f>
        <v>0</v>
      </c>
      <c r="E26" s="63">
        <f t="shared" si="2"/>
        <v>0</v>
      </c>
      <c r="F26" s="40" t="e">
        <f t="shared" si="2"/>
        <v>#DIV/0!</v>
      </c>
      <c r="G26" s="5"/>
      <c r="H26" s="1"/>
      <c r="I26" s="1"/>
      <c r="J26" s="1"/>
      <c r="K26" s="1"/>
    </row>
    <row r="27" spans="1:11" ht="46.8" x14ac:dyDescent="0.3">
      <c r="A27" s="25" t="s">
        <v>105</v>
      </c>
      <c r="B27" s="61" t="s">
        <v>147</v>
      </c>
      <c r="C27" s="62"/>
      <c r="D27" s="63">
        <f t="shared" si="2"/>
        <v>0</v>
      </c>
      <c r="E27" s="39">
        <f t="shared" si="2"/>
        <v>0</v>
      </c>
      <c r="F27" s="39" t="e">
        <f t="shared" si="2"/>
        <v>#DIV/0!</v>
      </c>
      <c r="G27" s="5"/>
      <c r="H27" s="1"/>
      <c r="I27" s="1"/>
      <c r="J27" s="1"/>
      <c r="K27" s="1"/>
    </row>
    <row r="28" spans="1:11" ht="31.2" x14ac:dyDescent="0.3">
      <c r="A28" s="64" t="s">
        <v>17</v>
      </c>
      <c r="B28" s="61"/>
      <c r="C28" s="62">
        <v>200</v>
      </c>
      <c r="D28" s="65"/>
      <c r="E28" s="66"/>
      <c r="F28" s="40" t="e">
        <f>E28/D28*100</f>
        <v>#DIV/0!</v>
      </c>
      <c r="G28" s="5"/>
      <c r="H28" s="1"/>
      <c r="I28" s="1"/>
      <c r="J28" s="1"/>
      <c r="K28" s="1"/>
    </row>
    <row r="29" spans="1:11" ht="31.2" x14ac:dyDescent="0.3">
      <c r="A29" s="25" t="s">
        <v>145</v>
      </c>
      <c r="B29" s="61" t="s">
        <v>148</v>
      </c>
      <c r="C29" s="62"/>
      <c r="D29" s="63">
        <f t="shared" ref="D29:F30" si="3">D30</f>
        <v>0</v>
      </c>
      <c r="E29" s="39">
        <f t="shared" si="3"/>
        <v>0</v>
      </c>
      <c r="F29" s="40" t="e">
        <f t="shared" si="3"/>
        <v>#DIV/0!</v>
      </c>
      <c r="G29" s="5"/>
      <c r="H29" s="1"/>
      <c r="I29" s="1"/>
      <c r="J29" s="1"/>
      <c r="K29" s="1"/>
    </row>
    <row r="30" spans="1:11" ht="31.2" x14ac:dyDescent="0.3">
      <c r="A30" s="25" t="s">
        <v>104</v>
      </c>
      <c r="B30" s="61" t="s">
        <v>149</v>
      </c>
      <c r="C30" s="62"/>
      <c r="D30" s="63">
        <f t="shared" si="3"/>
        <v>0</v>
      </c>
      <c r="E30" s="39">
        <f t="shared" si="3"/>
        <v>0</v>
      </c>
      <c r="F30" s="40" t="e">
        <f t="shared" si="3"/>
        <v>#DIV/0!</v>
      </c>
      <c r="G30" s="5"/>
      <c r="H30" s="1"/>
      <c r="I30" s="1"/>
      <c r="J30" s="1"/>
      <c r="K30" s="1"/>
    </row>
    <row r="31" spans="1:11" ht="31.2" x14ac:dyDescent="0.3">
      <c r="A31" s="64" t="s">
        <v>17</v>
      </c>
      <c r="B31" s="61"/>
      <c r="C31" s="62">
        <v>200</v>
      </c>
      <c r="D31" s="65"/>
      <c r="E31" s="39"/>
      <c r="F31" s="40" t="e">
        <f>E31/D31*100</f>
        <v>#DIV/0!</v>
      </c>
      <c r="G31" s="5"/>
      <c r="H31" s="1"/>
      <c r="I31" s="1"/>
      <c r="J31" s="1"/>
      <c r="K31" s="1"/>
    </row>
    <row r="32" spans="1:11" ht="78.75" customHeight="1" x14ac:dyDescent="0.3">
      <c r="A32" s="150" t="s">
        <v>205</v>
      </c>
      <c r="B32" s="152" t="s">
        <v>10</v>
      </c>
      <c r="C32" s="152"/>
      <c r="D32" s="154">
        <f>D34+D41</f>
        <v>85400</v>
      </c>
      <c r="E32" s="145">
        <f>SUM(E34+E41)</f>
        <v>2300</v>
      </c>
      <c r="F32" s="156">
        <f>E32/D32*100</f>
        <v>2.6932084309133488</v>
      </c>
      <c r="G32" s="5"/>
      <c r="H32" s="1"/>
      <c r="I32" s="1"/>
      <c r="J32" s="1"/>
      <c r="K32" s="1"/>
    </row>
    <row r="33" spans="1:11" ht="15.75" customHeight="1" thickBot="1" x14ac:dyDescent="0.35">
      <c r="A33" s="151"/>
      <c r="B33" s="153"/>
      <c r="C33" s="153"/>
      <c r="D33" s="155"/>
      <c r="E33" s="146"/>
      <c r="F33" s="157"/>
      <c r="G33" s="5"/>
      <c r="H33" s="1"/>
      <c r="I33" s="1"/>
      <c r="J33" s="1"/>
      <c r="K33" s="1"/>
    </row>
    <row r="34" spans="1:11" ht="63" thickBot="1" x14ac:dyDescent="0.35">
      <c r="A34" s="67" t="s">
        <v>11</v>
      </c>
      <c r="B34" s="68" t="s">
        <v>12</v>
      </c>
      <c r="C34" s="68"/>
      <c r="D34" s="69">
        <f>SUM(D35+D38)</f>
        <v>75400</v>
      </c>
      <c r="E34" s="39">
        <f>SUM(E35+E38)</f>
        <v>2300</v>
      </c>
      <c r="F34" s="40">
        <f>F32</f>
        <v>2.6932084309133488</v>
      </c>
      <c r="G34" s="5"/>
      <c r="H34" s="1"/>
      <c r="I34" s="1"/>
      <c r="J34" s="1"/>
      <c r="K34" s="1"/>
    </row>
    <row r="35" spans="1:11" ht="47.4" thickBot="1" x14ac:dyDescent="0.35">
      <c r="A35" s="67" t="s">
        <v>13</v>
      </c>
      <c r="B35" s="68" t="s">
        <v>14</v>
      </c>
      <c r="C35" s="68"/>
      <c r="D35" s="70">
        <f>SUM(D36)</f>
        <v>27600</v>
      </c>
      <c r="E35" s="39">
        <f>SUM(E36)</f>
        <v>2300</v>
      </c>
      <c r="F35" s="40">
        <f>F36</f>
        <v>8.3333333333333321</v>
      </c>
      <c r="G35" s="5"/>
      <c r="H35" s="1"/>
      <c r="I35" s="1"/>
      <c r="J35" s="1"/>
      <c r="K35" s="1"/>
    </row>
    <row r="36" spans="1:11" ht="63" thickBot="1" x14ac:dyDescent="0.35">
      <c r="A36" s="67" t="s">
        <v>15</v>
      </c>
      <c r="B36" s="71" t="s">
        <v>16</v>
      </c>
      <c r="C36" s="71"/>
      <c r="D36" s="70">
        <f>SUM(D37)</f>
        <v>27600</v>
      </c>
      <c r="E36" s="70">
        <f>SUM(E37)</f>
        <v>2300</v>
      </c>
      <c r="F36" s="40">
        <f>F37</f>
        <v>8.3333333333333321</v>
      </c>
      <c r="G36" s="5"/>
      <c r="H36" s="1"/>
      <c r="I36" s="1"/>
      <c r="J36" s="1"/>
      <c r="K36" s="1"/>
    </row>
    <row r="37" spans="1:11" ht="31.8" thickBot="1" x14ac:dyDescent="0.35">
      <c r="A37" s="72" t="s">
        <v>17</v>
      </c>
      <c r="B37" s="73" t="s">
        <v>18</v>
      </c>
      <c r="C37" s="73">
        <v>200</v>
      </c>
      <c r="D37" s="69">
        <v>27600</v>
      </c>
      <c r="E37" s="39">
        <v>2300</v>
      </c>
      <c r="F37" s="40">
        <f>E37/D37*100</f>
        <v>8.3333333333333321</v>
      </c>
      <c r="G37" s="5"/>
      <c r="H37" s="1"/>
      <c r="I37" s="1"/>
      <c r="J37" s="1"/>
      <c r="K37" s="1"/>
    </row>
    <row r="38" spans="1:11" ht="78.599999999999994" thickBot="1" x14ac:dyDescent="0.35">
      <c r="A38" s="67" t="s">
        <v>19</v>
      </c>
      <c r="B38" s="71" t="s">
        <v>20</v>
      </c>
      <c r="C38" s="73"/>
      <c r="D38" s="69">
        <f>SUM(D39)</f>
        <v>47800</v>
      </c>
      <c r="E38" s="39">
        <f>SUM(E39)</f>
        <v>0</v>
      </c>
      <c r="F38" s="40">
        <f>F39</f>
        <v>0</v>
      </c>
      <c r="G38" s="5"/>
      <c r="H38" s="1"/>
      <c r="I38" s="1"/>
      <c r="J38" s="1"/>
      <c r="K38" s="1"/>
    </row>
    <row r="39" spans="1:11" ht="63" thickBot="1" x14ac:dyDescent="0.35">
      <c r="A39" s="67" t="s">
        <v>15</v>
      </c>
      <c r="B39" s="71" t="s">
        <v>21</v>
      </c>
      <c r="C39" s="73"/>
      <c r="D39" s="69">
        <f>SUM(D40)</f>
        <v>47800</v>
      </c>
      <c r="E39" s="39">
        <f>SUM(E40)</f>
        <v>0</v>
      </c>
      <c r="F39" s="40">
        <f>F40</f>
        <v>0</v>
      </c>
      <c r="G39" s="5"/>
      <c r="H39" s="1"/>
      <c r="I39" s="1"/>
      <c r="J39" s="1"/>
      <c r="K39" s="1"/>
    </row>
    <row r="40" spans="1:11" ht="31.8" thickBot="1" x14ac:dyDescent="0.35">
      <c r="A40" s="72" t="s">
        <v>17</v>
      </c>
      <c r="B40" s="71"/>
      <c r="C40" s="73">
        <v>200</v>
      </c>
      <c r="D40" s="74">
        <v>47800</v>
      </c>
      <c r="E40" s="66">
        <v>0</v>
      </c>
      <c r="F40" s="40">
        <f t="shared" ref="F40" si="4">E40/D40*100</f>
        <v>0</v>
      </c>
      <c r="G40" s="5"/>
      <c r="H40" s="1"/>
      <c r="I40" s="1"/>
      <c r="J40" s="1"/>
      <c r="K40" s="1"/>
    </row>
    <row r="41" spans="1:11" ht="31.8" thickBot="1" x14ac:dyDescent="0.35">
      <c r="A41" s="67" t="s">
        <v>124</v>
      </c>
      <c r="B41" s="71" t="s">
        <v>123</v>
      </c>
      <c r="C41" s="73"/>
      <c r="D41" s="69">
        <f>D42</f>
        <v>10000</v>
      </c>
      <c r="E41" s="39">
        <f>E44</f>
        <v>0</v>
      </c>
      <c r="F41" s="40">
        <f>F42</f>
        <v>0</v>
      </c>
      <c r="G41" s="5"/>
      <c r="H41" s="1"/>
      <c r="I41" s="1"/>
      <c r="J41" s="1"/>
      <c r="K41" s="1"/>
    </row>
    <row r="42" spans="1:11" ht="47.4" thickBot="1" x14ac:dyDescent="0.35">
      <c r="A42" s="67" t="s">
        <v>125</v>
      </c>
      <c r="B42" s="71" t="s">
        <v>122</v>
      </c>
      <c r="C42" s="73"/>
      <c r="D42" s="69">
        <f>D43</f>
        <v>10000</v>
      </c>
      <c r="E42" s="39">
        <f>E44</f>
        <v>0</v>
      </c>
      <c r="F42" s="40">
        <f>F44</f>
        <v>0</v>
      </c>
      <c r="G42" s="5"/>
      <c r="H42" s="1"/>
      <c r="I42" s="1"/>
      <c r="J42" s="1"/>
      <c r="K42" s="1"/>
    </row>
    <row r="43" spans="1:11" ht="31.8" thickBot="1" x14ac:dyDescent="0.35">
      <c r="A43" s="72" t="s">
        <v>120</v>
      </c>
      <c r="B43" s="71" t="s">
        <v>121</v>
      </c>
      <c r="C43" s="73"/>
      <c r="D43" s="69">
        <f>D44</f>
        <v>10000</v>
      </c>
      <c r="E43" s="39">
        <f>E44</f>
        <v>0</v>
      </c>
      <c r="F43" s="40">
        <f>F44</f>
        <v>0</v>
      </c>
      <c r="G43" s="5"/>
      <c r="H43" s="1"/>
      <c r="I43" s="1"/>
      <c r="J43" s="1"/>
      <c r="K43" s="1"/>
    </row>
    <row r="44" spans="1:11" ht="31.8" thickBot="1" x14ac:dyDescent="0.35">
      <c r="A44" s="72" t="s">
        <v>17</v>
      </c>
      <c r="B44" s="71"/>
      <c r="C44" s="73">
        <v>200</v>
      </c>
      <c r="D44" s="74">
        <v>10000</v>
      </c>
      <c r="E44" s="39">
        <v>0</v>
      </c>
      <c r="F44" s="40">
        <v>0</v>
      </c>
      <c r="G44" s="5"/>
      <c r="H44" s="1"/>
      <c r="I44" s="1"/>
      <c r="J44" s="1"/>
      <c r="K44" s="1"/>
    </row>
    <row r="45" spans="1:11" ht="47.4" thickBot="1" x14ac:dyDescent="0.35">
      <c r="A45" s="48" t="s">
        <v>156</v>
      </c>
      <c r="B45" s="75" t="s">
        <v>157</v>
      </c>
      <c r="C45" s="76"/>
      <c r="D45" s="77">
        <f t="shared" ref="D45:F48" si="5">D46</f>
        <v>10000</v>
      </c>
      <c r="E45" s="33">
        <f t="shared" si="5"/>
        <v>0</v>
      </c>
      <c r="F45" s="34">
        <f t="shared" si="5"/>
        <v>0</v>
      </c>
      <c r="G45" s="5"/>
      <c r="H45" s="1"/>
      <c r="I45" s="1"/>
      <c r="J45" s="1"/>
      <c r="K45" s="1"/>
    </row>
    <row r="46" spans="1:11" ht="47.4" thickBot="1" x14ac:dyDescent="0.35">
      <c r="A46" s="48" t="s">
        <v>154</v>
      </c>
      <c r="B46" s="75" t="s">
        <v>155</v>
      </c>
      <c r="C46" s="76"/>
      <c r="D46" s="77">
        <f t="shared" si="5"/>
        <v>10000</v>
      </c>
      <c r="E46" s="33">
        <f t="shared" si="5"/>
        <v>0</v>
      </c>
      <c r="F46" s="34">
        <f t="shared" si="5"/>
        <v>0</v>
      </c>
      <c r="G46" s="5"/>
      <c r="H46" s="1"/>
      <c r="I46" s="1"/>
      <c r="J46" s="1"/>
      <c r="K46" s="1"/>
    </row>
    <row r="47" spans="1:11" ht="31.8" thickBot="1" x14ac:dyDescent="0.35">
      <c r="A47" s="67" t="s">
        <v>152</v>
      </c>
      <c r="B47" s="71" t="s">
        <v>153</v>
      </c>
      <c r="C47" s="73"/>
      <c r="D47" s="69">
        <f t="shared" si="5"/>
        <v>10000</v>
      </c>
      <c r="E47" s="39">
        <f t="shared" si="5"/>
        <v>0</v>
      </c>
      <c r="F47" s="40">
        <f t="shared" si="5"/>
        <v>0</v>
      </c>
      <c r="G47" s="5"/>
      <c r="H47" s="1"/>
      <c r="I47" s="1"/>
      <c r="J47" s="1"/>
      <c r="K47" s="1"/>
    </row>
    <row r="48" spans="1:11" ht="16.2" thickBot="1" x14ac:dyDescent="0.35">
      <c r="A48" s="67" t="s">
        <v>150</v>
      </c>
      <c r="B48" s="71" t="s">
        <v>151</v>
      </c>
      <c r="C48" s="73"/>
      <c r="D48" s="69">
        <f t="shared" si="5"/>
        <v>10000</v>
      </c>
      <c r="E48" s="39">
        <f t="shared" si="5"/>
        <v>0</v>
      </c>
      <c r="F48" s="40">
        <f t="shared" si="5"/>
        <v>0</v>
      </c>
      <c r="G48" s="5"/>
      <c r="H48" s="1"/>
      <c r="I48" s="1"/>
      <c r="J48" s="1"/>
      <c r="K48" s="1"/>
    </row>
    <row r="49" spans="1:11" ht="31.8" thickBot="1" x14ac:dyDescent="0.35">
      <c r="A49" s="72" t="s">
        <v>17</v>
      </c>
      <c r="B49" s="71"/>
      <c r="C49" s="73">
        <v>200</v>
      </c>
      <c r="D49" s="69">
        <v>10000</v>
      </c>
      <c r="E49" s="39">
        <v>0</v>
      </c>
      <c r="F49" s="40">
        <v>0</v>
      </c>
      <c r="G49" s="5"/>
      <c r="H49" s="1"/>
      <c r="I49" s="1"/>
      <c r="J49" s="1"/>
      <c r="K49" s="1"/>
    </row>
    <row r="50" spans="1:11" ht="47.4" thickBot="1" x14ac:dyDescent="0.35">
      <c r="A50" s="51" t="s">
        <v>25</v>
      </c>
      <c r="B50" s="75" t="s">
        <v>26</v>
      </c>
      <c r="C50" s="73"/>
      <c r="D50" s="77">
        <f>SUM(D51+D84)</f>
        <v>8865178.8499999996</v>
      </c>
      <c r="E50" s="33">
        <f>SUM(E51+E84)</f>
        <v>1695285.73</v>
      </c>
      <c r="F50" s="34">
        <f>E50/D50*100</f>
        <v>19.122972685429804</v>
      </c>
      <c r="G50" s="5"/>
      <c r="H50" s="1"/>
      <c r="I50" s="1"/>
      <c r="J50" s="1"/>
      <c r="K50" s="1"/>
    </row>
    <row r="51" spans="1:11" ht="47.4" thickBot="1" x14ac:dyDescent="0.35">
      <c r="A51" s="48" t="s">
        <v>27</v>
      </c>
      <c r="B51" s="75" t="s">
        <v>28</v>
      </c>
      <c r="C51" s="73"/>
      <c r="D51" s="77">
        <f>SUM(D52+D57+D70+D77)</f>
        <v>8465178.8499999996</v>
      </c>
      <c r="E51" s="33">
        <f>SUM(E52+E57+E70+E77)</f>
        <v>1611285.73</v>
      </c>
      <c r="F51" s="34">
        <f>E51/D51*100</f>
        <v>19.034278643740645</v>
      </c>
      <c r="G51" s="5"/>
      <c r="H51" s="1"/>
      <c r="I51" s="1"/>
      <c r="J51" s="1"/>
      <c r="K51" s="1"/>
    </row>
    <row r="52" spans="1:11" ht="16.2" thickBot="1" x14ac:dyDescent="0.35">
      <c r="A52" s="67" t="s">
        <v>29</v>
      </c>
      <c r="B52" s="71" t="s">
        <v>30</v>
      </c>
      <c r="C52" s="73"/>
      <c r="D52" s="70">
        <f>SUM(D53)</f>
        <v>2945000</v>
      </c>
      <c r="E52" s="39">
        <f>SUM(E53)</f>
        <v>676843.36</v>
      </c>
      <c r="F52" s="40">
        <f>F53</f>
        <v>22.652683540563171</v>
      </c>
      <c r="G52" s="5"/>
      <c r="H52" s="1"/>
      <c r="I52" s="1"/>
      <c r="J52" s="1"/>
      <c r="K52" s="1"/>
    </row>
    <row r="53" spans="1:11" ht="47.4" thickBot="1" x14ac:dyDescent="0.35">
      <c r="A53" s="67" t="s">
        <v>89</v>
      </c>
      <c r="B53" s="71" t="s">
        <v>31</v>
      </c>
      <c r="C53" s="71"/>
      <c r="D53" s="70">
        <f>D54+D56+D55</f>
        <v>2945000</v>
      </c>
      <c r="E53" s="70">
        <f>E54+E56+E55</f>
        <v>676843.36</v>
      </c>
      <c r="F53" s="40">
        <f>F54</f>
        <v>22.652683540563171</v>
      </c>
      <c r="G53" s="5"/>
      <c r="H53" s="1"/>
      <c r="I53" s="1"/>
      <c r="J53" s="1"/>
      <c r="K53" s="1"/>
    </row>
    <row r="54" spans="1:11" ht="31.8" thickBot="1" x14ac:dyDescent="0.35">
      <c r="A54" s="72" t="s">
        <v>17</v>
      </c>
      <c r="B54" s="68" t="s">
        <v>18</v>
      </c>
      <c r="C54" s="73">
        <v>200</v>
      </c>
      <c r="D54" s="74">
        <v>2233430</v>
      </c>
      <c r="E54" s="66">
        <v>505931.83</v>
      </c>
      <c r="F54" s="40">
        <f>E54/D54*100</f>
        <v>22.652683540563171</v>
      </c>
      <c r="G54" s="5"/>
      <c r="H54" s="1"/>
      <c r="I54" s="1"/>
      <c r="J54" s="1"/>
      <c r="K54" s="1"/>
    </row>
    <row r="55" spans="1:11" ht="16.2" thickBot="1" x14ac:dyDescent="0.35">
      <c r="A55" s="72" t="s">
        <v>218</v>
      </c>
      <c r="B55" s="68"/>
      <c r="C55" s="73">
        <v>500</v>
      </c>
      <c r="D55" s="78">
        <v>706570</v>
      </c>
      <c r="E55" s="66">
        <v>170308.48000000001</v>
      </c>
      <c r="F55" s="40"/>
      <c r="G55" s="5"/>
      <c r="H55" s="1"/>
      <c r="I55" s="1"/>
      <c r="J55" s="1"/>
      <c r="K55" s="1"/>
    </row>
    <row r="56" spans="1:11" ht="16.2" thickBot="1" x14ac:dyDescent="0.35">
      <c r="A56" s="72" t="s">
        <v>38</v>
      </c>
      <c r="B56" s="68"/>
      <c r="C56" s="73">
        <v>800</v>
      </c>
      <c r="D56" s="66">
        <v>5000</v>
      </c>
      <c r="E56" s="66">
        <v>603.04999999999995</v>
      </c>
      <c r="F56" s="40">
        <f>E56/D56*100</f>
        <v>12.061</v>
      </c>
      <c r="G56" s="5"/>
      <c r="H56" s="1"/>
      <c r="I56" s="1"/>
      <c r="J56" s="1"/>
      <c r="K56" s="1"/>
    </row>
    <row r="57" spans="1:11" ht="16.2" thickBot="1" x14ac:dyDescent="0.35">
      <c r="A57" s="67" t="s">
        <v>32</v>
      </c>
      <c r="B57" s="71" t="s">
        <v>33</v>
      </c>
      <c r="C57" s="79"/>
      <c r="D57" s="70">
        <f>SUM(D58+D61+D63+D65+D67)</f>
        <v>4843545.8499999996</v>
      </c>
      <c r="E57" s="39">
        <f>E58+E63+E65+E67</f>
        <v>934442.37</v>
      </c>
      <c r="F57" s="40">
        <f>E57/D57*100</f>
        <v>19.292526569145622</v>
      </c>
      <c r="G57" s="5"/>
      <c r="H57" s="1"/>
      <c r="I57" s="1"/>
      <c r="J57" s="1"/>
      <c r="K57" s="1"/>
    </row>
    <row r="58" spans="1:11" ht="47.4" thickBot="1" x14ac:dyDescent="0.35">
      <c r="A58" s="67" t="s">
        <v>90</v>
      </c>
      <c r="B58" s="71" t="s">
        <v>34</v>
      </c>
      <c r="C58" s="80"/>
      <c r="D58" s="81">
        <f>SUM(D59+D60)</f>
        <v>1643545.8499999999</v>
      </c>
      <c r="E58" s="81">
        <f>SUM(E59+E60)</f>
        <v>934442.37</v>
      </c>
      <c r="F58" s="40">
        <f>F59</f>
        <v>60.745815842210384</v>
      </c>
      <c r="G58" s="5"/>
      <c r="H58" s="1"/>
      <c r="I58" s="1"/>
      <c r="J58" s="1"/>
      <c r="K58" s="1"/>
    </row>
    <row r="59" spans="1:11" ht="31.2" x14ac:dyDescent="0.3">
      <c r="A59" s="54" t="s">
        <v>17</v>
      </c>
      <c r="B59" s="82"/>
      <c r="C59" s="83">
        <v>200</v>
      </c>
      <c r="D59" s="84">
        <v>1538282.69</v>
      </c>
      <c r="E59" s="84">
        <v>934442.37</v>
      </c>
      <c r="F59" s="59">
        <f>E59/D59*100</f>
        <v>60.745815842210384</v>
      </c>
      <c r="G59" s="5"/>
      <c r="H59" s="1"/>
      <c r="I59" s="1"/>
      <c r="J59" s="1"/>
      <c r="K59" s="1"/>
    </row>
    <row r="60" spans="1:11" ht="15.6" x14ac:dyDescent="0.3">
      <c r="A60" s="64" t="s">
        <v>218</v>
      </c>
      <c r="B60" s="85"/>
      <c r="C60" s="85">
        <v>500</v>
      </c>
      <c r="D60" s="86">
        <v>105263.16</v>
      </c>
      <c r="E60" s="86"/>
      <c r="F60" s="40"/>
      <c r="G60" s="5"/>
      <c r="H60" s="1"/>
      <c r="I60" s="1"/>
      <c r="J60" s="1"/>
      <c r="K60" s="1"/>
    </row>
    <row r="61" spans="1:11" ht="31.2" x14ac:dyDescent="0.3">
      <c r="A61" s="25" t="s">
        <v>104</v>
      </c>
      <c r="B61" s="85">
        <v>1410210180</v>
      </c>
      <c r="C61" s="85"/>
      <c r="D61" s="86">
        <f>D62</f>
        <v>1200000</v>
      </c>
      <c r="E61" s="86"/>
      <c r="F61" s="40"/>
      <c r="G61" s="5"/>
      <c r="H61" s="1"/>
      <c r="I61" s="1"/>
      <c r="J61" s="1"/>
      <c r="K61" s="1"/>
    </row>
    <row r="62" spans="1:11" ht="31.2" x14ac:dyDescent="0.3">
      <c r="A62" s="64" t="s">
        <v>17</v>
      </c>
      <c r="B62" s="85"/>
      <c r="C62" s="85">
        <v>200</v>
      </c>
      <c r="D62" s="86">
        <v>1200000</v>
      </c>
      <c r="E62" s="86"/>
      <c r="F62" s="40"/>
      <c r="G62" s="5"/>
      <c r="H62" s="1"/>
      <c r="I62" s="1"/>
      <c r="J62" s="1"/>
      <c r="K62" s="1"/>
    </row>
    <row r="63" spans="1:11" ht="63" thickBot="1" x14ac:dyDescent="0.35">
      <c r="A63" s="67" t="s">
        <v>178</v>
      </c>
      <c r="B63" s="71" t="s">
        <v>179</v>
      </c>
      <c r="C63" s="73"/>
      <c r="D63" s="69">
        <f>SUM(D64)</f>
        <v>0</v>
      </c>
      <c r="E63" s="87">
        <f>SUM(E64)</f>
        <v>0</v>
      </c>
      <c r="F63" s="88" t="e">
        <f>F64</f>
        <v>#DIV/0!</v>
      </c>
      <c r="G63" s="5"/>
      <c r="H63" s="1"/>
      <c r="I63" s="1"/>
      <c r="J63" s="1"/>
      <c r="K63" s="1"/>
    </row>
    <row r="64" spans="1:11" ht="31.8" thickBot="1" x14ac:dyDescent="0.35">
      <c r="A64" s="72" t="s">
        <v>17</v>
      </c>
      <c r="B64" s="73"/>
      <c r="C64" s="73">
        <v>200</v>
      </c>
      <c r="D64" s="39"/>
      <c r="E64" s="39"/>
      <c r="F64" s="40" t="e">
        <f>E64/D64*100</f>
        <v>#DIV/0!</v>
      </c>
      <c r="G64" s="5"/>
      <c r="H64" s="1"/>
      <c r="I64" s="1"/>
      <c r="J64" s="1"/>
      <c r="K64" s="1"/>
    </row>
    <row r="65" spans="1:11" ht="47.4" thickBot="1" x14ac:dyDescent="0.35">
      <c r="A65" s="67" t="s">
        <v>180</v>
      </c>
      <c r="B65" s="71" t="s">
        <v>181</v>
      </c>
      <c r="C65" s="73"/>
      <c r="D65" s="69">
        <f>SUM(D66)</f>
        <v>0</v>
      </c>
      <c r="E65" s="39">
        <f>SUM(E66)</f>
        <v>0</v>
      </c>
      <c r="F65" s="40" t="e">
        <f>F66</f>
        <v>#DIV/0!</v>
      </c>
      <c r="G65" s="5"/>
      <c r="H65" s="1"/>
      <c r="I65" s="1"/>
      <c r="J65" s="1"/>
      <c r="K65" s="1"/>
    </row>
    <row r="66" spans="1:11" ht="31.8" thickBot="1" x14ac:dyDescent="0.35">
      <c r="A66" s="72" t="s">
        <v>17</v>
      </c>
      <c r="B66" s="73"/>
      <c r="C66" s="73">
        <v>200</v>
      </c>
      <c r="D66" s="74"/>
      <c r="E66" s="39"/>
      <c r="F66" s="40" t="e">
        <f>E66/D66*100</f>
        <v>#DIV/0!</v>
      </c>
      <c r="G66" s="5"/>
      <c r="H66" s="1"/>
      <c r="I66" s="1"/>
      <c r="J66" s="1"/>
      <c r="K66" s="1"/>
    </row>
    <row r="67" spans="1:11" ht="62.4" x14ac:dyDescent="0.3">
      <c r="A67" s="89" t="s">
        <v>182</v>
      </c>
      <c r="B67" s="90" t="s">
        <v>183</v>
      </c>
      <c r="C67" s="91"/>
      <c r="D67" s="92">
        <f>SUM(D68,D69)</f>
        <v>2000000</v>
      </c>
      <c r="E67" s="92">
        <f>SUM(E68,E69)</f>
        <v>0</v>
      </c>
      <c r="F67" s="59">
        <f>F69</f>
        <v>0</v>
      </c>
      <c r="G67" s="5"/>
      <c r="H67" s="1"/>
      <c r="I67" s="1"/>
      <c r="J67" s="1"/>
      <c r="K67" s="1"/>
    </row>
    <row r="68" spans="1:11" ht="31.2" x14ac:dyDescent="0.3">
      <c r="A68" s="25" t="s">
        <v>17</v>
      </c>
      <c r="B68" s="93" t="s">
        <v>183</v>
      </c>
      <c r="C68" s="85">
        <v>200</v>
      </c>
      <c r="D68" s="94"/>
      <c r="E68" s="39"/>
      <c r="F68" s="40"/>
      <c r="G68" s="5"/>
      <c r="H68" s="1"/>
      <c r="I68" s="1"/>
      <c r="J68" s="1"/>
      <c r="K68" s="1"/>
    </row>
    <row r="69" spans="1:11" ht="31.8" thickBot="1" x14ac:dyDescent="0.35">
      <c r="A69" s="72" t="s">
        <v>17</v>
      </c>
      <c r="B69" s="73"/>
      <c r="C69" s="73">
        <v>500</v>
      </c>
      <c r="D69" s="74">
        <v>2000000</v>
      </c>
      <c r="E69" s="95">
        <v>0</v>
      </c>
      <c r="F69" s="88">
        <f>E69/D69*100</f>
        <v>0</v>
      </c>
      <c r="G69" s="5"/>
      <c r="H69" s="1"/>
      <c r="I69" s="1"/>
      <c r="J69" s="1"/>
      <c r="K69" s="1"/>
    </row>
    <row r="70" spans="1:11" ht="31.8" thickBot="1" x14ac:dyDescent="0.35">
      <c r="A70" s="67" t="s">
        <v>35</v>
      </c>
      <c r="B70" s="71" t="s">
        <v>36</v>
      </c>
      <c r="C70" s="79"/>
      <c r="D70" s="70">
        <f>SUM(D71+D73+D75)</f>
        <v>250000</v>
      </c>
      <c r="E70" s="39">
        <f>E71+E73+E75</f>
        <v>0</v>
      </c>
      <c r="F70" s="40">
        <f>F71</f>
        <v>0</v>
      </c>
      <c r="G70" s="5"/>
      <c r="H70" s="1"/>
      <c r="I70" s="1"/>
      <c r="J70" s="1"/>
      <c r="K70" s="1"/>
    </row>
    <row r="71" spans="1:11" ht="47.4" thickBot="1" x14ac:dyDescent="0.35">
      <c r="A71" s="89" t="s">
        <v>91</v>
      </c>
      <c r="B71" s="90" t="s">
        <v>37</v>
      </c>
      <c r="C71" s="80"/>
      <c r="D71" s="70">
        <f>SUM(D72)</f>
        <v>250000</v>
      </c>
      <c r="E71" s="39">
        <f>E72</f>
        <v>0</v>
      </c>
      <c r="F71" s="40">
        <f>F72</f>
        <v>0</v>
      </c>
      <c r="G71" s="5"/>
      <c r="H71" s="1"/>
      <c r="I71" s="1"/>
      <c r="J71" s="1"/>
      <c r="K71" s="1"/>
    </row>
    <row r="72" spans="1:11" ht="31.2" x14ac:dyDescent="0.3">
      <c r="A72" s="64" t="s">
        <v>17</v>
      </c>
      <c r="B72" s="85"/>
      <c r="C72" s="85">
        <v>200</v>
      </c>
      <c r="D72" s="78">
        <v>250000</v>
      </c>
      <c r="E72" s="96">
        <v>0</v>
      </c>
      <c r="F72" s="59">
        <f t="shared" ref="F72:F79" si="6">E72/D72*100</f>
        <v>0</v>
      </c>
      <c r="G72" s="5"/>
      <c r="H72" s="1"/>
      <c r="I72" s="1"/>
      <c r="J72" s="1"/>
      <c r="K72" s="1"/>
    </row>
    <row r="73" spans="1:11" ht="46.8" x14ac:dyDescent="0.3">
      <c r="A73" s="97" t="s">
        <v>190</v>
      </c>
      <c r="B73" s="90" t="s">
        <v>191</v>
      </c>
      <c r="C73" s="98"/>
      <c r="D73" s="86">
        <f>D74</f>
        <v>0</v>
      </c>
      <c r="E73" s="39">
        <f>E74</f>
        <v>0</v>
      </c>
      <c r="F73" s="40" t="e">
        <f t="shared" si="6"/>
        <v>#DIV/0!</v>
      </c>
      <c r="G73" s="5"/>
      <c r="H73" s="1"/>
      <c r="I73" s="1"/>
      <c r="J73" s="1"/>
      <c r="K73" s="1"/>
    </row>
    <row r="74" spans="1:11" ht="31.2" x14ac:dyDescent="0.3">
      <c r="A74" s="61" t="s">
        <v>17</v>
      </c>
      <c r="B74" s="85"/>
      <c r="C74" s="85">
        <v>200</v>
      </c>
      <c r="D74" s="86"/>
      <c r="E74" s="86"/>
      <c r="F74" s="40" t="e">
        <f t="shared" si="6"/>
        <v>#DIV/0!</v>
      </c>
      <c r="G74" s="5"/>
      <c r="H74" s="1"/>
      <c r="I74" s="1"/>
      <c r="J74" s="1"/>
      <c r="K74" s="1"/>
    </row>
    <row r="75" spans="1:11" ht="46.8" x14ac:dyDescent="0.3">
      <c r="A75" s="99" t="s">
        <v>192</v>
      </c>
      <c r="B75" s="93" t="s">
        <v>193</v>
      </c>
      <c r="C75" s="85"/>
      <c r="D75" s="86">
        <f>D76</f>
        <v>0</v>
      </c>
      <c r="E75" s="39">
        <f>E76</f>
        <v>0</v>
      </c>
      <c r="F75" s="40" t="e">
        <f t="shared" si="6"/>
        <v>#DIV/0!</v>
      </c>
      <c r="G75" s="5"/>
      <c r="H75" s="1"/>
      <c r="I75" s="1"/>
      <c r="J75" s="1"/>
      <c r="K75" s="1"/>
    </row>
    <row r="76" spans="1:11" ht="31.2" x14ac:dyDescent="0.3">
      <c r="A76" s="61" t="s">
        <v>17</v>
      </c>
      <c r="B76" s="85"/>
      <c r="C76" s="85">
        <v>200</v>
      </c>
      <c r="D76" s="86"/>
      <c r="E76" s="39"/>
      <c r="F76" s="40" t="e">
        <f t="shared" si="6"/>
        <v>#DIV/0!</v>
      </c>
      <c r="G76" s="5"/>
      <c r="H76" s="1"/>
      <c r="I76" s="1"/>
      <c r="J76" s="1"/>
      <c r="K76" s="1"/>
    </row>
    <row r="77" spans="1:11" ht="31.8" thickBot="1" x14ac:dyDescent="0.35">
      <c r="A77" s="67" t="s">
        <v>127</v>
      </c>
      <c r="B77" s="73" t="s">
        <v>126</v>
      </c>
      <c r="C77" s="73"/>
      <c r="D77" s="69">
        <f>D78+D80</f>
        <v>426633</v>
      </c>
      <c r="E77" s="69">
        <f>E78+E80</f>
        <v>0</v>
      </c>
      <c r="F77" s="40">
        <f t="shared" si="6"/>
        <v>0</v>
      </c>
      <c r="G77" s="5"/>
      <c r="H77" s="1"/>
      <c r="I77" s="1"/>
      <c r="J77" s="1"/>
      <c r="K77" s="1"/>
    </row>
    <row r="78" spans="1:11" ht="39" customHeight="1" thickBot="1" x14ac:dyDescent="0.35">
      <c r="A78" s="67" t="s">
        <v>130</v>
      </c>
      <c r="B78" s="73" t="s">
        <v>129</v>
      </c>
      <c r="C78" s="73"/>
      <c r="D78" s="69">
        <f>D79</f>
        <v>50000</v>
      </c>
      <c r="E78" s="39">
        <f>E79</f>
        <v>0</v>
      </c>
      <c r="F78" s="40">
        <f t="shared" si="6"/>
        <v>0</v>
      </c>
      <c r="G78" s="5"/>
      <c r="H78" s="1"/>
      <c r="I78" s="1"/>
      <c r="J78" s="1"/>
      <c r="K78" s="1"/>
    </row>
    <row r="79" spans="1:11" ht="39" customHeight="1" thickBot="1" x14ac:dyDescent="0.35">
      <c r="A79" s="72" t="s">
        <v>17</v>
      </c>
      <c r="B79" s="73"/>
      <c r="C79" s="73">
        <v>200</v>
      </c>
      <c r="D79" s="92">
        <v>50000</v>
      </c>
      <c r="E79" s="58"/>
      <c r="F79" s="40">
        <f t="shared" si="6"/>
        <v>0</v>
      </c>
      <c r="G79" s="5"/>
      <c r="H79" s="1"/>
      <c r="I79" s="1"/>
      <c r="J79" s="1"/>
      <c r="K79" s="1"/>
    </row>
    <row r="80" spans="1:11" ht="39" customHeight="1" thickBot="1" x14ac:dyDescent="0.35">
      <c r="A80" s="67" t="s">
        <v>128</v>
      </c>
      <c r="B80" s="73">
        <v>1410471810</v>
      </c>
      <c r="C80" s="100"/>
      <c r="D80" s="94">
        <f>D81+D82</f>
        <v>376633</v>
      </c>
      <c r="E80" s="39">
        <f>E81+E82</f>
        <v>0</v>
      </c>
      <c r="F80" s="40" t="e">
        <f>F81</f>
        <v>#DIV/0!</v>
      </c>
      <c r="G80" s="5"/>
      <c r="H80" s="1"/>
      <c r="I80" s="1"/>
      <c r="J80" s="1"/>
      <c r="K80" s="1"/>
    </row>
    <row r="81" spans="1:11" ht="39" customHeight="1" thickBot="1" x14ac:dyDescent="0.35">
      <c r="A81" s="72" t="s">
        <v>17</v>
      </c>
      <c r="B81" s="73"/>
      <c r="C81" s="100">
        <v>200</v>
      </c>
      <c r="D81" s="94"/>
      <c r="E81" s="101"/>
      <c r="F81" s="40" t="e">
        <f>E81/D81*100</f>
        <v>#DIV/0!</v>
      </c>
      <c r="G81" s="5"/>
      <c r="H81" s="1"/>
      <c r="I81" s="1"/>
      <c r="J81" s="1"/>
      <c r="K81" s="1"/>
    </row>
    <row r="82" spans="1:11" ht="39" customHeight="1" thickBot="1" x14ac:dyDescent="0.35">
      <c r="A82" s="67" t="s">
        <v>128</v>
      </c>
      <c r="B82" s="73"/>
      <c r="C82" s="100">
        <v>500</v>
      </c>
      <c r="D82" s="94">
        <v>376633</v>
      </c>
      <c r="E82" s="39"/>
      <c r="F82" s="40">
        <f>F83</f>
        <v>0</v>
      </c>
      <c r="G82" s="5"/>
      <c r="H82" s="1"/>
      <c r="I82" s="1"/>
      <c r="J82" s="1"/>
      <c r="K82" s="1"/>
    </row>
    <row r="83" spans="1:11" ht="39" customHeight="1" thickBot="1" x14ac:dyDescent="0.35">
      <c r="A83" s="72"/>
      <c r="B83" s="73"/>
      <c r="C83" s="73"/>
      <c r="D83" s="69"/>
      <c r="E83" s="87"/>
      <c r="F83" s="40">
        <v>0</v>
      </c>
      <c r="G83" s="5"/>
      <c r="H83" s="1"/>
      <c r="I83" s="1"/>
      <c r="J83" s="1"/>
      <c r="K83" s="1"/>
    </row>
    <row r="84" spans="1:11" ht="31.8" thickBot="1" x14ac:dyDescent="0.35">
      <c r="A84" s="48" t="s">
        <v>111</v>
      </c>
      <c r="B84" s="76" t="s">
        <v>110</v>
      </c>
      <c r="C84" s="102"/>
      <c r="D84" s="77">
        <f>D87</f>
        <v>400000</v>
      </c>
      <c r="E84" s="33">
        <f t="shared" ref="E84:F86" si="7">E85</f>
        <v>84000</v>
      </c>
      <c r="F84" s="34">
        <f t="shared" si="7"/>
        <v>21</v>
      </c>
      <c r="G84" s="5"/>
      <c r="H84" s="1"/>
      <c r="I84" s="1"/>
      <c r="J84" s="1"/>
      <c r="K84" s="1"/>
    </row>
    <row r="85" spans="1:11" ht="31.8" thickBot="1" x14ac:dyDescent="0.35">
      <c r="A85" s="67" t="s">
        <v>112</v>
      </c>
      <c r="B85" s="79" t="s">
        <v>113</v>
      </c>
      <c r="C85" s="73"/>
      <c r="D85" s="70">
        <f>D87</f>
        <v>400000</v>
      </c>
      <c r="E85" s="39">
        <f t="shared" si="7"/>
        <v>84000</v>
      </c>
      <c r="F85" s="40">
        <f t="shared" si="7"/>
        <v>21</v>
      </c>
      <c r="G85" s="5"/>
      <c r="H85" s="1"/>
      <c r="I85" s="1"/>
      <c r="J85" s="1"/>
      <c r="K85" s="1"/>
    </row>
    <row r="86" spans="1:11" ht="47.4" thickBot="1" x14ac:dyDescent="0.35">
      <c r="A86" s="67" t="s">
        <v>114</v>
      </c>
      <c r="B86" s="79" t="s">
        <v>115</v>
      </c>
      <c r="C86" s="73"/>
      <c r="D86" s="70">
        <f>D87</f>
        <v>400000</v>
      </c>
      <c r="E86" s="39">
        <f t="shared" si="7"/>
        <v>84000</v>
      </c>
      <c r="F86" s="40">
        <f t="shared" si="7"/>
        <v>21</v>
      </c>
      <c r="G86" s="5"/>
      <c r="H86" s="1"/>
      <c r="I86" s="1"/>
      <c r="J86" s="1"/>
      <c r="K86" s="1"/>
    </row>
    <row r="87" spans="1:11" ht="16.2" thickBot="1" x14ac:dyDescent="0.35">
      <c r="A87" s="72" t="s">
        <v>38</v>
      </c>
      <c r="B87" s="73"/>
      <c r="C87" s="73">
        <v>800</v>
      </c>
      <c r="D87" s="70">
        <v>400000</v>
      </c>
      <c r="E87" s="66">
        <v>84000</v>
      </c>
      <c r="F87" s="40">
        <f>E87/D87*100</f>
        <v>21</v>
      </c>
      <c r="G87" s="5"/>
      <c r="H87" s="1"/>
      <c r="I87" s="1"/>
      <c r="J87" s="1"/>
      <c r="K87" s="1"/>
    </row>
    <row r="88" spans="1:11" ht="47.4" thickBot="1" x14ac:dyDescent="0.35">
      <c r="A88" s="48" t="s">
        <v>164</v>
      </c>
      <c r="B88" s="76" t="s">
        <v>166</v>
      </c>
      <c r="C88" s="76"/>
      <c r="D88" s="77">
        <f>D89</f>
        <v>58255</v>
      </c>
      <c r="E88" s="33">
        <f>E89</f>
        <v>0</v>
      </c>
      <c r="F88" s="40">
        <f t="shared" ref="F88:F94" si="8">E88/D88*100</f>
        <v>0</v>
      </c>
      <c r="G88" s="5"/>
      <c r="H88" s="1"/>
      <c r="I88" s="1"/>
      <c r="J88" s="1"/>
      <c r="K88" s="1"/>
    </row>
    <row r="89" spans="1:11" ht="47.4" thickBot="1" x14ac:dyDescent="0.35">
      <c r="A89" s="48" t="s">
        <v>164</v>
      </c>
      <c r="B89" s="76" t="s">
        <v>165</v>
      </c>
      <c r="C89" s="76"/>
      <c r="D89" s="77">
        <f>D90</f>
        <v>58255</v>
      </c>
      <c r="E89" s="33">
        <f>E90</f>
        <v>0</v>
      </c>
      <c r="F89" s="40">
        <f t="shared" si="8"/>
        <v>0</v>
      </c>
      <c r="G89" s="5"/>
      <c r="H89" s="1"/>
      <c r="I89" s="1"/>
      <c r="J89" s="1"/>
      <c r="K89" s="1"/>
    </row>
    <row r="90" spans="1:11" ht="31.8" thickBot="1" x14ac:dyDescent="0.35">
      <c r="A90" s="67" t="s">
        <v>162</v>
      </c>
      <c r="B90" s="73" t="s">
        <v>163</v>
      </c>
      <c r="C90" s="73"/>
      <c r="D90" s="70">
        <f>D91+D93</f>
        <v>58255</v>
      </c>
      <c r="E90" s="39">
        <f>E91+E93</f>
        <v>0</v>
      </c>
      <c r="F90" s="40">
        <f t="shared" si="8"/>
        <v>0</v>
      </c>
      <c r="G90" s="5"/>
      <c r="H90" s="1"/>
      <c r="I90" s="1"/>
      <c r="J90" s="1"/>
      <c r="K90" s="1"/>
    </row>
    <row r="91" spans="1:11" ht="78.599999999999994" thickBot="1" x14ac:dyDescent="0.35">
      <c r="A91" s="67" t="s">
        <v>160</v>
      </c>
      <c r="B91" s="73" t="s">
        <v>161</v>
      </c>
      <c r="C91" s="73"/>
      <c r="D91" s="70">
        <f>D92</f>
        <v>2915</v>
      </c>
      <c r="E91" s="39">
        <f>E92</f>
        <v>0</v>
      </c>
      <c r="F91" s="40">
        <f t="shared" si="8"/>
        <v>0</v>
      </c>
      <c r="G91" s="5"/>
      <c r="H91" s="1"/>
      <c r="I91" s="1"/>
      <c r="J91" s="1"/>
      <c r="K91" s="1"/>
    </row>
    <row r="92" spans="1:11" ht="31.8" thickBot="1" x14ac:dyDescent="0.35">
      <c r="A92" s="72" t="s">
        <v>17</v>
      </c>
      <c r="B92" s="73"/>
      <c r="C92" s="73">
        <v>200</v>
      </c>
      <c r="D92" s="70">
        <v>2915</v>
      </c>
      <c r="E92" s="39"/>
      <c r="F92" s="40">
        <f t="shared" si="8"/>
        <v>0</v>
      </c>
      <c r="G92" s="5"/>
      <c r="H92" s="1"/>
      <c r="I92" s="1"/>
      <c r="J92" s="1"/>
      <c r="K92" s="1"/>
    </row>
    <row r="93" spans="1:11" ht="78.599999999999994" thickBot="1" x14ac:dyDescent="0.35">
      <c r="A93" s="67" t="s">
        <v>158</v>
      </c>
      <c r="B93" s="73" t="s">
        <v>159</v>
      </c>
      <c r="C93" s="73"/>
      <c r="D93" s="70">
        <f>D94</f>
        <v>55340</v>
      </c>
      <c r="E93" s="39">
        <f>E94</f>
        <v>0</v>
      </c>
      <c r="F93" s="40">
        <f t="shared" si="8"/>
        <v>0</v>
      </c>
      <c r="G93" s="5"/>
      <c r="H93" s="1"/>
      <c r="I93" s="1"/>
      <c r="J93" s="1"/>
      <c r="K93" s="1"/>
    </row>
    <row r="94" spans="1:11" ht="31.8" thickBot="1" x14ac:dyDescent="0.35">
      <c r="A94" s="72" t="s">
        <v>17</v>
      </c>
      <c r="B94" s="73"/>
      <c r="C94" s="73">
        <v>200</v>
      </c>
      <c r="D94" s="70">
        <v>55340</v>
      </c>
      <c r="E94" s="39"/>
      <c r="F94" s="40">
        <f t="shared" si="8"/>
        <v>0</v>
      </c>
      <c r="G94" s="5"/>
      <c r="H94" s="1"/>
      <c r="I94" s="1"/>
      <c r="J94" s="1"/>
      <c r="K94" s="1"/>
    </row>
    <row r="95" spans="1:11" ht="47.4" thickBot="1" x14ac:dyDescent="0.35">
      <c r="A95" s="51" t="s">
        <v>39</v>
      </c>
      <c r="B95" s="75" t="s">
        <v>40</v>
      </c>
      <c r="C95" s="76"/>
      <c r="D95" s="77">
        <f>SUM(D96+D123)</f>
        <v>4343206</v>
      </c>
      <c r="E95" s="33">
        <f>E96+E123</f>
        <v>748449.1</v>
      </c>
      <c r="F95" s="34">
        <f>E95/D95*100</f>
        <v>17.232641049031521</v>
      </c>
      <c r="G95" s="5"/>
      <c r="H95" s="1"/>
      <c r="I95" s="1"/>
      <c r="J95" s="1"/>
      <c r="K95" s="1"/>
    </row>
    <row r="96" spans="1:11" ht="78.599999999999994" thickBot="1" x14ac:dyDescent="0.35">
      <c r="A96" s="48" t="s">
        <v>92</v>
      </c>
      <c r="B96" s="75" t="s">
        <v>41</v>
      </c>
      <c r="C96" s="73"/>
      <c r="D96" s="70">
        <f>SUM(D97)</f>
        <v>4343206</v>
      </c>
      <c r="E96" s="39">
        <f>SUM(E97)</f>
        <v>748449.1</v>
      </c>
      <c r="F96" s="34">
        <f t="shared" ref="F96:F97" si="9">E96/D96*100</f>
        <v>17.232641049031521</v>
      </c>
      <c r="G96" s="5"/>
      <c r="H96" s="1"/>
      <c r="I96" s="1"/>
      <c r="J96" s="1"/>
      <c r="K96" s="1"/>
    </row>
    <row r="97" spans="1:11" ht="94.2" thickBot="1" x14ac:dyDescent="0.35">
      <c r="A97" s="53" t="s">
        <v>42</v>
      </c>
      <c r="B97" s="71" t="s">
        <v>43</v>
      </c>
      <c r="C97" s="79"/>
      <c r="D97" s="70">
        <f>SUM(D99+D101+D103+D105+D107+D109+D112+D115+D117+D119)</f>
        <v>4343206</v>
      </c>
      <c r="E97" s="39">
        <f>E98+E100+E102+E104+E106+E108+E110+E114+E116+E118</f>
        <v>748449.1</v>
      </c>
      <c r="F97" s="34">
        <f t="shared" si="9"/>
        <v>17.232641049031521</v>
      </c>
      <c r="G97" s="5"/>
      <c r="H97" s="1"/>
      <c r="I97" s="1"/>
      <c r="J97" s="1"/>
      <c r="K97" s="1"/>
    </row>
    <row r="98" spans="1:11" ht="78.599999999999994" thickBot="1" x14ac:dyDescent="0.35">
      <c r="A98" s="67" t="s">
        <v>93</v>
      </c>
      <c r="B98" s="71" t="s">
        <v>44</v>
      </c>
      <c r="C98" s="79"/>
      <c r="D98" s="70">
        <f>SUM(D99)</f>
        <v>0</v>
      </c>
      <c r="E98" s="39">
        <f>SUM(E99)</f>
        <v>0</v>
      </c>
      <c r="F98" s="40" t="e">
        <f>E98/D98*100</f>
        <v>#DIV/0!</v>
      </c>
      <c r="G98" s="5"/>
      <c r="H98" s="1"/>
      <c r="I98" s="1"/>
      <c r="J98" s="1"/>
      <c r="K98" s="1"/>
    </row>
    <row r="99" spans="1:11" ht="31.8" thickBot="1" x14ac:dyDescent="0.35">
      <c r="A99" s="72" t="s">
        <v>17</v>
      </c>
      <c r="B99" s="71"/>
      <c r="C99" s="73">
        <v>200</v>
      </c>
      <c r="D99" s="74"/>
      <c r="E99" s="66"/>
      <c r="F99" s="40" t="e">
        <f>E99/D99*100</f>
        <v>#DIV/0!</v>
      </c>
      <c r="G99" s="5"/>
      <c r="H99" s="1"/>
      <c r="I99" s="1"/>
      <c r="J99" s="1"/>
      <c r="K99" s="1"/>
    </row>
    <row r="100" spans="1:11" ht="31.8" thickBot="1" x14ac:dyDescent="0.35">
      <c r="A100" s="67" t="s">
        <v>45</v>
      </c>
      <c r="B100" s="71" t="s">
        <v>46</v>
      </c>
      <c r="C100" s="79"/>
      <c r="D100" s="70">
        <f>SUM(D101)</f>
        <v>4343206</v>
      </c>
      <c r="E100" s="39">
        <f>E101</f>
        <v>748449.1</v>
      </c>
      <c r="F100" s="40">
        <f>F101</f>
        <v>17.232641049031521</v>
      </c>
      <c r="G100" s="5"/>
      <c r="H100" s="1"/>
      <c r="I100" s="1"/>
      <c r="J100" s="1"/>
      <c r="K100" s="1"/>
    </row>
    <row r="101" spans="1:11" ht="31.8" thickBot="1" x14ac:dyDescent="0.35">
      <c r="A101" s="72" t="s">
        <v>17</v>
      </c>
      <c r="B101" s="71"/>
      <c r="C101" s="79">
        <v>200</v>
      </c>
      <c r="D101" s="74">
        <v>4343206</v>
      </c>
      <c r="E101" s="66">
        <v>748449.1</v>
      </c>
      <c r="F101" s="40">
        <f>E101/D101*100</f>
        <v>17.232641049031521</v>
      </c>
      <c r="G101" s="5"/>
      <c r="H101" s="1"/>
      <c r="I101" s="1"/>
      <c r="J101" s="1"/>
      <c r="K101" s="1"/>
    </row>
    <row r="102" spans="1:11" ht="31.8" thickBot="1" x14ac:dyDescent="0.35">
      <c r="A102" s="67" t="s">
        <v>107</v>
      </c>
      <c r="B102" s="71" t="s">
        <v>106</v>
      </c>
      <c r="C102" s="79"/>
      <c r="D102" s="70">
        <f>D103</f>
        <v>0</v>
      </c>
      <c r="E102" s="39">
        <f>E103</f>
        <v>0</v>
      </c>
      <c r="F102" s="40" t="e">
        <f t="shared" ref="F102:F119" si="10">E102/D102*100</f>
        <v>#DIV/0!</v>
      </c>
      <c r="G102" s="5"/>
      <c r="H102" s="1"/>
      <c r="I102" s="1"/>
      <c r="J102" s="1"/>
      <c r="K102" s="1"/>
    </row>
    <row r="103" spans="1:11" ht="31.8" thickBot="1" x14ac:dyDescent="0.35">
      <c r="A103" s="72" t="s">
        <v>17</v>
      </c>
      <c r="B103" s="71"/>
      <c r="C103" s="79">
        <v>200</v>
      </c>
      <c r="D103" s="74"/>
      <c r="E103" s="39">
        <v>0</v>
      </c>
      <c r="F103" s="40" t="e">
        <f t="shared" si="10"/>
        <v>#DIV/0!</v>
      </c>
      <c r="G103" s="5"/>
      <c r="H103" s="1"/>
      <c r="I103" s="1"/>
      <c r="J103" s="1"/>
      <c r="K103" s="1"/>
    </row>
    <row r="104" spans="1:11" ht="16.2" thickBot="1" x14ac:dyDescent="0.35">
      <c r="A104" s="103" t="s">
        <v>67</v>
      </c>
      <c r="B104" s="71" t="s">
        <v>106</v>
      </c>
      <c r="C104" s="79"/>
      <c r="D104" s="74">
        <f>D105</f>
        <v>0</v>
      </c>
      <c r="E104" s="39">
        <f>E105</f>
        <v>0</v>
      </c>
      <c r="F104" s="40" t="e">
        <f t="shared" si="10"/>
        <v>#DIV/0!</v>
      </c>
      <c r="G104" s="5"/>
      <c r="H104" s="1"/>
      <c r="I104" s="1"/>
      <c r="J104" s="1"/>
      <c r="K104" s="1"/>
    </row>
    <row r="105" spans="1:11" ht="16.2" thickBot="1" x14ac:dyDescent="0.35">
      <c r="A105" s="104" t="s">
        <v>194</v>
      </c>
      <c r="B105" s="71"/>
      <c r="C105" s="79">
        <v>500</v>
      </c>
      <c r="D105" s="74"/>
      <c r="E105" s="39"/>
      <c r="F105" s="40" t="e">
        <f t="shared" si="10"/>
        <v>#DIV/0!</v>
      </c>
      <c r="G105" s="5"/>
      <c r="H105" s="1"/>
      <c r="I105" s="1"/>
      <c r="J105" s="1"/>
      <c r="K105" s="1"/>
    </row>
    <row r="106" spans="1:11" ht="31.2" x14ac:dyDescent="0.3">
      <c r="A106" s="89" t="s">
        <v>47</v>
      </c>
      <c r="B106" s="90" t="s">
        <v>48</v>
      </c>
      <c r="C106" s="80"/>
      <c r="D106" s="81">
        <f>D107</f>
        <v>0</v>
      </c>
      <c r="E106" s="58">
        <f>E107</f>
        <v>0</v>
      </c>
      <c r="F106" s="40" t="e">
        <f t="shared" si="10"/>
        <v>#DIV/0!</v>
      </c>
      <c r="G106" s="5"/>
      <c r="H106" s="1"/>
      <c r="I106" s="1"/>
      <c r="J106" s="1"/>
      <c r="K106" s="1"/>
    </row>
    <row r="107" spans="1:11" ht="31.2" x14ac:dyDescent="0.3">
      <c r="A107" s="25" t="s">
        <v>17</v>
      </c>
      <c r="B107" s="93"/>
      <c r="C107" s="105">
        <v>200</v>
      </c>
      <c r="D107" s="86"/>
      <c r="E107" s="39">
        <v>0</v>
      </c>
      <c r="F107" s="40" t="e">
        <f t="shared" si="10"/>
        <v>#DIV/0!</v>
      </c>
      <c r="G107" s="5"/>
      <c r="H107" s="1"/>
      <c r="I107" s="1"/>
      <c r="J107" s="1"/>
      <c r="K107" s="1"/>
    </row>
    <row r="108" spans="1:11" ht="16.2" thickBot="1" x14ac:dyDescent="0.35">
      <c r="A108" s="103" t="s">
        <v>67</v>
      </c>
      <c r="B108" s="71" t="s">
        <v>48</v>
      </c>
      <c r="C108" s="105"/>
      <c r="D108" s="106">
        <f>D109</f>
        <v>0</v>
      </c>
      <c r="E108" s="39">
        <f>E109</f>
        <v>0</v>
      </c>
      <c r="F108" s="40" t="e">
        <f t="shared" si="10"/>
        <v>#DIV/0!</v>
      </c>
      <c r="G108" s="5"/>
      <c r="H108" s="1"/>
      <c r="I108" s="1"/>
      <c r="J108" s="1"/>
      <c r="K108" s="1"/>
    </row>
    <row r="109" spans="1:11" ht="16.2" thickBot="1" x14ac:dyDescent="0.35">
      <c r="A109" s="104" t="s">
        <v>194</v>
      </c>
      <c r="B109" s="93"/>
      <c r="C109" s="105">
        <v>500</v>
      </c>
      <c r="D109" s="86"/>
      <c r="E109" s="39"/>
      <c r="F109" s="40" t="e">
        <f t="shared" si="10"/>
        <v>#DIV/0!</v>
      </c>
      <c r="G109" s="5"/>
      <c r="H109" s="1"/>
      <c r="I109" s="1"/>
      <c r="J109" s="1"/>
      <c r="K109" s="1"/>
    </row>
    <row r="110" spans="1:11" ht="15.6" customHeight="1" x14ac:dyDescent="0.3">
      <c r="A110" s="141" t="s">
        <v>67</v>
      </c>
      <c r="B110" s="143" t="s">
        <v>184</v>
      </c>
      <c r="C110" s="133"/>
      <c r="D110" s="137">
        <f>D112</f>
        <v>0</v>
      </c>
      <c r="E110" s="139">
        <f>E112</f>
        <v>0</v>
      </c>
      <c r="F110" s="130" t="e">
        <f t="shared" si="10"/>
        <v>#DIV/0!</v>
      </c>
      <c r="G110" s="5"/>
      <c r="H110" s="1"/>
      <c r="I110" s="1"/>
      <c r="J110" s="1"/>
      <c r="K110" s="1"/>
    </row>
    <row r="111" spans="1:11" ht="16.2" customHeight="1" thickBot="1" x14ac:dyDescent="0.35">
      <c r="A111" s="142"/>
      <c r="B111" s="144"/>
      <c r="C111" s="134"/>
      <c r="D111" s="138"/>
      <c r="E111" s="140"/>
      <c r="F111" s="129"/>
      <c r="G111" s="5"/>
      <c r="H111" s="1"/>
      <c r="I111" s="1"/>
      <c r="J111" s="1"/>
      <c r="K111" s="1"/>
    </row>
    <row r="112" spans="1:11" ht="15.6" customHeight="1" x14ac:dyDescent="0.3">
      <c r="A112" s="131" t="s">
        <v>194</v>
      </c>
      <c r="B112" s="133"/>
      <c r="C112" s="135">
        <v>200</v>
      </c>
      <c r="D112" s="137"/>
      <c r="E112" s="139"/>
      <c r="F112" s="130" t="e">
        <f t="shared" si="10"/>
        <v>#DIV/0!</v>
      </c>
      <c r="G112" s="5"/>
      <c r="H112" s="1"/>
      <c r="I112" s="1"/>
      <c r="J112" s="1"/>
      <c r="K112" s="1"/>
    </row>
    <row r="113" spans="1:11" ht="16.2" customHeight="1" thickBot="1" x14ac:dyDescent="0.35">
      <c r="A113" s="132"/>
      <c r="B113" s="134"/>
      <c r="C113" s="136"/>
      <c r="D113" s="138"/>
      <c r="E113" s="140"/>
      <c r="F113" s="129"/>
      <c r="G113" s="5"/>
      <c r="H113" s="1"/>
      <c r="I113" s="1"/>
      <c r="J113" s="1"/>
      <c r="K113" s="1"/>
    </row>
    <row r="114" spans="1:11" ht="15.75" customHeight="1" thickBot="1" x14ac:dyDescent="0.35">
      <c r="A114" s="103" t="s">
        <v>67</v>
      </c>
      <c r="B114" s="93" t="s">
        <v>184</v>
      </c>
      <c r="C114" s="105"/>
      <c r="D114" s="39">
        <f>D115</f>
        <v>0</v>
      </c>
      <c r="E114" s="39">
        <f>E115</f>
        <v>0</v>
      </c>
      <c r="F114" s="107" t="e">
        <f t="shared" si="10"/>
        <v>#DIV/0!</v>
      </c>
      <c r="G114" s="5"/>
      <c r="H114" s="1"/>
      <c r="I114" s="1"/>
      <c r="J114" s="1"/>
      <c r="K114" s="1"/>
    </row>
    <row r="115" spans="1:11" ht="30" customHeight="1" thickBot="1" x14ac:dyDescent="0.35">
      <c r="A115" s="104" t="s">
        <v>194</v>
      </c>
      <c r="B115" s="93"/>
      <c r="C115" s="105">
        <v>500</v>
      </c>
      <c r="D115" s="94"/>
      <c r="E115" s="94"/>
      <c r="F115" s="107" t="e">
        <f t="shared" si="10"/>
        <v>#DIV/0!</v>
      </c>
      <c r="G115" s="5"/>
      <c r="H115" s="1"/>
      <c r="I115" s="1"/>
      <c r="J115" s="1"/>
      <c r="K115" s="1"/>
    </row>
    <row r="116" spans="1:11" ht="30" customHeight="1" x14ac:dyDescent="0.3">
      <c r="A116" s="105" t="s">
        <v>67</v>
      </c>
      <c r="B116" s="105" t="s">
        <v>185</v>
      </c>
      <c r="C116" s="85"/>
      <c r="D116" s="108">
        <f>D117</f>
        <v>0</v>
      </c>
      <c r="E116" s="109">
        <f>E117</f>
        <v>0</v>
      </c>
      <c r="F116" s="107" t="e">
        <f t="shared" si="10"/>
        <v>#DIV/0!</v>
      </c>
      <c r="G116" s="5"/>
      <c r="H116" s="1"/>
      <c r="I116" s="1"/>
      <c r="J116" s="1"/>
      <c r="K116" s="1"/>
    </row>
    <row r="117" spans="1:11" ht="30" customHeight="1" x14ac:dyDescent="0.3">
      <c r="A117" s="85" t="s">
        <v>194</v>
      </c>
      <c r="B117" s="105"/>
      <c r="C117" s="85">
        <v>200</v>
      </c>
      <c r="D117" s="108"/>
      <c r="E117" s="109"/>
      <c r="F117" s="107" t="e">
        <f t="shared" si="10"/>
        <v>#DIV/0!</v>
      </c>
      <c r="G117" s="5"/>
      <c r="H117" s="1"/>
      <c r="I117" s="1"/>
      <c r="J117" s="1"/>
      <c r="K117" s="1"/>
    </row>
    <row r="118" spans="1:11" ht="14.4" customHeight="1" thickBot="1" x14ac:dyDescent="0.35">
      <c r="A118" s="103" t="s">
        <v>207</v>
      </c>
      <c r="B118" s="93" t="s">
        <v>206</v>
      </c>
      <c r="C118" s="105"/>
      <c r="D118" s="39">
        <f>D119</f>
        <v>0</v>
      </c>
      <c r="E118" s="39">
        <f>E119</f>
        <v>0</v>
      </c>
      <c r="F118" s="107" t="e">
        <f t="shared" si="10"/>
        <v>#DIV/0!</v>
      </c>
      <c r="G118" s="5"/>
      <c r="H118" s="1"/>
      <c r="I118" s="1"/>
      <c r="J118" s="1"/>
      <c r="K118" s="1"/>
    </row>
    <row r="119" spans="1:11" ht="14.4" customHeight="1" thickBot="1" x14ac:dyDescent="0.35">
      <c r="A119" s="104" t="s">
        <v>208</v>
      </c>
      <c r="B119" s="93"/>
      <c r="C119" s="105">
        <v>200</v>
      </c>
      <c r="D119" s="94"/>
      <c r="E119" s="94"/>
      <c r="F119" s="107" t="e">
        <f t="shared" si="10"/>
        <v>#DIV/0!</v>
      </c>
      <c r="G119" s="5"/>
      <c r="H119" s="1"/>
      <c r="I119" s="1"/>
      <c r="J119" s="1"/>
      <c r="K119" s="1"/>
    </row>
    <row r="120" spans="1:11" ht="15.6" customHeight="1" x14ac:dyDescent="0.3">
      <c r="A120" s="163" t="s">
        <v>95</v>
      </c>
      <c r="B120" s="152" t="s">
        <v>49</v>
      </c>
      <c r="C120" s="171"/>
      <c r="D120" s="154">
        <f>SUM(D122)</f>
        <v>0</v>
      </c>
      <c r="E120" s="147">
        <f>E122</f>
        <v>0</v>
      </c>
      <c r="F120" s="130" t="e">
        <f>E124/D124*100</f>
        <v>#DIV/0!</v>
      </c>
      <c r="G120" s="5"/>
      <c r="H120" s="1"/>
      <c r="I120" s="1"/>
      <c r="J120" s="1"/>
      <c r="K120" s="1"/>
    </row>
    <row r="121" spans="1:11" ht="28.95" customHeight="1" thickBot="1" x14ac:dyDescent="0.35">
      <c r="A121" s="151"/>
      <c r="B121" s="153"/>
      <c r="C121" s="172"/>
      <c r="D121" s="155"/>
      <c r="E121" s="146"/>
      <c r="F121" s="129"/>
      <c r="G121" s="5"/>
      <c r="H121" s="1"/>
      <c r="I121" s="1"/>
      <c r="J121" s="1"/>
      <c r="K121" s="1"/>
    </row>
    <row r="122" spans="1:11" ht="16.2" thickBot="1" x14ac:dyDescent="0.35">
      <c r="A122" s="67" t="s">
        <v>50</v>
      </c>
      <c r="B122" s="71" t="s">
        <v>51</v>
      </c>
      <c r="C122" s="79"/>
      <c r="D122" s="70">
        <f>SUM(D123)</f>
        <v>0</v>
      </c>
      <c r="E122" s="39">
        <f>E123</f>
        <v>0</v>
      </c>
      <c r="F122" s="40">
        <f>F124</f>
        <v>0</v>
      </c>
      <c r="G122" s="5"/>
      <c r="H122" s="1"/>
      <c r="I122" s="1"/>
      <c r="J122" s="1"/>
      <c r="K122" s="1"/>
    </row>
    <row r="123" spans="1:11" ht="67.95" customHeight="1" thickBot="1" x14ac:dyDescent="0.35">
      <c r="A123" s="53" t="s">
        <v>88</v>
      </c>
      <c r="B123" s="71" t="s">
        <v>52</v>
      </c>
      <c r="C123" s="79"/>
      <c r="D123" s="70">
        <f>D124</f>
        <v>0</v>
      </c>
      <c r="E123" s="39">
        <f>E124</f>
        <v>0</v>
      </c>
      <c r="F123" s="40">
        <f>F122</f>
        <v>0</v>
      </c>
      <c r="G123" s="5"/>
      <c r="H123" s="1"/>
      <c r="I123" s="1"/>
      <c r="J123" s="1"/>
      <c r="K123" s="1"/>
    </row>
    <row r="124" spans="1:11" ht="31.8" thickBot="1" x14ac:dyDescent="0.35">
      <c r="A124" s="72" t="s">
        <v>17</v>
      </c>
      <c r="B124" s="71"/>
      <c r="C124" s="79">
        <v>200</v>
      </c>
      <c r="D124" s="70">
        <v>0</v>
      </c>
      <c r="E124" s="39">
        <v>0</v>
      </c>
      <c r="F124" s="40">
        <v>0</v>
      </c>
      <c r="G124" s="5"/>
      <c r="H124" s="1"/>
      <c r="I124" s="1"/>
      <c r="J124" s="1"/>
      <c r="K124" s="1"/>
    </row>
    <row r="125" spans="1:11" ht="78.599999999999994" thickBot="1" x14ac:dyDescent="0.35">
      <c r="A125" s="48" t="s">
        <v>134</v>
      </c>
      <c r="B125" s="75" t="s">
        <v>133</v>
      </c>
      <c r="C125" s="76"/>
      <c r="D125" s="77">
        <f>D128</f>
        <v>0</v>
      </c>
      <c r="E125" s="33">
        <f>E128</f>
        <v>0</v>
      </c>
      <c r="F125" s="40">
        <v>0</v>
      </c>
      <c r="G125" s="5"/>
      <c r="H125" s="1"/>
      <c r="I125" s="1"/>
      <c r="J125" s="1"/>
      <c r="K125" s="1"/>
    </row>
    <row r="126" spans="1:11" ht="47.4" thickBot="1" x14ac:dyDescent="0.35">
      <c r="A126" s="67" t="s">
        <v>135</v>
      </c>
      <c r="B126" s="71" t="s">
        <v>132</v>
      </c>
      <c r="C126" s="79"/>
      <c r="D126" s="70">
        <f>D127</f>
        <v>0</v>
      </c>
      <c r="E126" s="39">
        <f>E127</f>
        <v>0</v>
      </c>
      <c r="F126" s="40">
        <v>0</v>
      </c>
      <c r="G126" s="5"/>
      <c r="H126" s="1"/>
      <c r="I126" s="1"/>
      <c r="J126" s="1"/>
      <c r="K126" s="1"/>
    </row>
    <row r="127" spans="1:11" ht="78.599999999999994" thickBot="1" x14ac:dyDescent="0.35">
      <c r="A127" s="67" t="s">
        <v>136</v>
      </c>
      <c r="B127" s="71" t="s">
        <v>131</v>
      </c>
      <c r="C127" s="79"/>
      <c r="D127" s="70">
        <f>D128</f>
        <v>0</v>
      </c>
      <c r="E127" s="39">
        <f>E128</f>
        <v>0</v>
      </c>
      <c r="F127" s="40">
        <v>0</v>
      </c>
      <c r="G127" s="5"/>
      <c r="H127" s="1"/>
      <c r="I127" s="1"/>
      <c r="J127" s="1"/>
      <c r="K127" s="1"/>
    </row>
    <row r="128" spans="1:11" ht="31.8" thickBot="1" x14ac:dyDescent="0.35">
      <c r="A128" s="72" t="s">
        <v>17</v>
      </c>
      <c r="B128" s="71"/>
      <c r="C128" s="79">
        <v>200</v>
      </c>
      <c r="D128" s="70"/>
      <c r="E128" s="39">
        <v>0</v>
      </c>
      <c r="F128" s="40">
        <v>0</v>
      </c>
      <c r="G128" s="5"/>
      <c r="H128" s="1"/>
      <c r="I128" s="1"/>
      <c r="J128" s="1"/>
      <c r="K128" s="1"/>
    </row>
    <row r="129" spans="1:11" ht="63" thickBot="1" x14ac:dyDescent="0.35">
      <c r="A129" s="48" t="s">
        <v>53</v>
      </c>
      <c r="B129" s="75" t="s">
        <v>54</v>
      </c>
      <c r="C129" s="76"/>
      <c r="D129" s="77">
        <f>SUM(D130+D140)</f>
        <v>980900.65</v>
      </c>
      <c r="E129" s="33">
        <f>SUM(E130+E140)</f>
        <v>188887.23</v>
      </c>
      <c r="F129" s="40">
        <f>E129/D129*100</f>
        <v>19.256509820846791</v>
      </c>
      <c r="G129" s="5"/>
      <c r="H129" s="1"/>
      <c r="I129" s="1"/>
      <c r="J129" s="1"/>
      <c r="K129" s="1"/>
    </row>
    <row r="130" spans="1:11" ht="47.4" thickBot="1" x14ac:dyDescent="0.35">
      <c r="A130" s="67" t="s">
        <v>55</v>
      </c>
      <c r="B130" s="71" t="s">
        <v>56</v>
      </c>
      <c r="C130" s="76"/>
      <c r="D130" s="70">
        <f>SUM(D131+D135)</f>
        <v>310000</v>
      </c>
      <c r="E130" s="70">
        <f>SUM(E131+E135)</f>
        <v>161105.28</v>
      </c>
      <c r="F130" s="40">
        <f>E130/D130*100</f>
        <v>51.969445161290317</v>
      </c>
      <c r="G130" s="5"/>
      <c r="H130" s="1"/>
      <c r="I130" s="1"/>
      <c r="J130" s="1"/>
      <c r="K130" s="1"/>
    </row>
    <row r="131" spans="1:11" ht="31.8" thickBot="1" x14ac:dyDescent="0.35">
      <c r="A131" s="67" t="s">
        <v>57</v>
      </c>
      <c r="B131" s="71" t="s">
        <v>58</v>
      </c>
      <c r="C131" s="76"/>
      <c r="D131" s="70">
        <f>SUM(D132)</f>
        <v>30000</v>
      </c>
      <c r="E131" s="39">
        <f>SUM(E132)</f>
        <v>0</v>
      </c>
      <c r="F131" s="40">
        <f t="shared" ref="F131:F195" si="11">E131/D131*100</f>
        <v>0</v>
      </c>
      <c r="G131" s="5"/>
      <c r="H131" s="1"/>
      <c r="I131" s="1"/>
      <c r="J131" s="1"/>
      <c r="K131" s="1"/>
    </row>
    <row r="132" spans="1:11" ht="31.8" thickBot="1" x14ac:dyDescent="0.35">
      <c r="A132" s="67" t="s">
        <v>59</v>
      </c>
      <c r="B132" s="71" t="s">
        <v>60</v>
      </c>
      <c r="C132" s="76"/>
      <c r="D132" s="70">
        <f>SUM(D133+D134)</f>
        <v>30000</v>
      </c>
      <c r="E132" s="39">
        <f>E134+E133</f>
        <v>0</v>
      </c>
      <c r="F132" s="40">
        <f t="shared" si="11"/>
        <v>0</v>
      </c>
      <c r="G132" s="5"/>
      <c r="H132" s="1"/>
      <c r="I132" s="1"/>
      <c r="J132" s="1"/>
      <c r="K132" s="1"/>
    </row>
    <row r="133" spans="1:11" ht="31.8" thickBot="1" x14ac:dyDescent="0.35">
      <c r="A133" s="72" t="s">
        <v>17</v>
      </c>
      <c r="B133" s="71"/>
      <c r="C133" s="73">
        <v>200</v>
      </c>
      <c r="D133" s="69"/>
      <c r="E133" s="39">
        <v>0</v>
      </c>
      <c r="F133" s="40" t="e">
        <f t="shared" si="11"/>
        <v>#DIV/0!</v>
      </c>
      <c r="G133" s="5"/>
      <c r="H133" s="1"/>
      <c r="I133" s="1"/>
      <c r="J133" s="1"/>
      <c r="K133" s="1"/>
    </row>
    <row r="134" spans="1:11" ht="16.2" thickBot="1" x14ac:dyDescent="0.35">
      <c r="A134" s="72" t="s">
        <v>38</v>
      </c>
      <c r="B134" s="71"/>
      <c r="C134" s="73">
        <v>800</v>
      </c>
      <c r="D134" s="69">
        <v>30000</v>
      </c>
      <c r="E134" s="39"/>
      <c r="F134" s="40">
        <f t="shared" si="11"/>
        <v>0</v>
      </c>
      <c r="G134" s="5"/>
      <c r="H134" s="1"/>
      <c r="I134" s="1"/>
      <c r="J134" s="1"/>
      <c r="K134" s="1"/>
    </row>
    <row r="135" spans="1:11" ht="63" thickBot="1" x14ac:dyDescent="0.35">
      <c r="A135" s="67" t="s">
        <v>61</v>
      </c>
      <c r="B135" s="71" t="s">
        <v>62</v>
      </c>
      <c r="C135" s="76"/>
      <c r="D135" s="70">
        <f>SUM(D136+D138)</f>
        <v>280000</v>
      </c>
      <c r="E135" s="39">
        <f>SUM(E136+E138)</f>
        <v>161105.28</v>
      </c>
      <c r="F135" s="40">
        <f t="shared" si="11"/>
        <v>57.537599999999998</v>
      </c>
      <c r="G135" s="5"/>
      <c r="H135" s="1"/>
      <c r="I135" s="1"/>
      <c r="J135" s="1"/>
      <c r="K135" s="1"/>
    </row>
    <row r="136" spans="1:11" ht="31.8" thickBot="1" x14ac:dyDescent="0.35">
      <c r="A136" s="53" t="s">
        <v>63</v>
      </c>
      <c r="B136" s="71" t="s">
        <v>64</v>
      </c>
      <c r="C136" s="71"/>
      <c r="D136" s="70">
        <f>SUM(D137)</f>
        <v>200000</v>
      </c>
      <c r="E136" s="39">
        <f>E137</f>
        <v>145030</v>
      </c>
      <c r="F136" s="40">
        <f t="shared" si="11"/>
        <v>72.515000000000001</v>
      </c>
      <c r="G136" s="5"/>
      <c r="H136" s="1"/>
      <c r="I136" s="1"/>
      <c r="J136" s="1"/>
      <c r="K136" s="1"/>
    </row>
    <row r="137" spans="1:11" ht="31.8" thickBot="1" x14ac:dyDescent="0.35">
      <c r="A137" s="72" t="s">
        <v>17</v>
      </c>
      <c r="B137" s="68"/>
      <c r="C137" s="68">
        <v>200</v>
      </c>
      <c r="D137" s="69">
        <v>200000</v>
      </c>
      <c r="E137" s="39">
        <v>145030</v>
      </c>
      <c r="F137" s="40">
        <f t="shared" si="11"/>
        <v>72.515000000000001</v>
      </c>
      <c r="G137" s="5"/>
      <c r="H137" s="1"/>
      <c r="I137" s="1"/>
      <c r="J137" s="1"/>
      <c r="K137" s="1"/>
    </row>
    <row r="138" spans="1:11" ht="31.8" thickBot="1" x14ac:dyDescent="0.35">
      <c r="A138" s="67" t="s">
        <v>65</v>
      </c>
      <c r="B138" s="71" t="s">
        <v>66</v>
      </c>
      <c r="C138" s="71"/>
      <c r="D138" s="70">
        <f>SUM(D139)</f>
        <v>80000</v>
      </c>
      <c r="E138" s="39">
        <f>SUM(E139)</f>
        <v>16075.28</v>
      </c>
      <c r="F138" s="40">
        <f t="shared" si="11"/>
        <v>20.094100000000001</v>
      </c>
      <c r="G138" s="5"/>
      <c r="H138" s="1"/>
      <c r="I138" s="1"/>
      <c r="J138" s="1"/>
      <c r="K138" s="1"/>
    </row>
    <row r="139" spans="1:11" ht="31.8" thickBot="1" x14ac:dyDescent="0.35">
      <c r="A139" s="72" t="s">
        <v>17</v>
      </c>
      <c r="B139" s="68"/>
      <c r="C139" s="68">
        <v>200</v>
      </c>
      <c r="D139" s="69">
        <v>80000</v>
      </c>
      <c r="E139" s="66">
        <v>16075.28</v>
      </c>
      <c r="F139" s="40">
        <f t="shared" si="11"/>
        <v>20.094100000000001</v>
      </c>
      <c r="G139" s="5"/>
      <c r="H139" s="1"/>
      <c r="I139" s="1"/>
      <c r="J139" s="1"/>
      <c r="K139" s="1"/>
    </row>
    <row r="140" spans="1:11" ht="47.4" thickBot="1" x14ac:dyDescent="0.35">
      <c r="A140" s="48" t="s">
        <v>94</v>
      </c>
      <c r="B140" s="71" t="s">
        <v>68</v>
      </c>
      <c r="C140" s="71"/>
      <c r="D140" s="70">
        <f>SUM(D141)</f>
        <v>670900.65</v>
      </c>
      <c r="E140" s="39">
        <f>SUM(E141)</f>
        <v>27781.95</v>
      </c>
      <c r="F140" s="40">
        <f t="shared" si="11"/>
        <v>4.1409931559911293</v>
      </c>
      <c r="G140" s="5"/>
      <c r="H140" s="1"/>
      <c r="I140" s="1"/>
      <c r="J140" s="1"/>
      <c r="K140" s="1"/>
    </row>
    <row r="141" spans="1:11" ht="31.8" thickBot="1" x14ac:dyDescent="0.35">
      <c r="A141" s="67" t="s">
        <v>69</v>
      </c>
      <c r="B141" s="71" t="s">
        <v>70</v>
      </c>
      <c r="C141" s="71"/>
      <c r="D141" s="70">
        <f>SUM(D142+D145+D147)</f>
        <v>670900.65</v>
      </c>
      <c r="E141" s="39">
        <f>SUM(E142+E145+E147)</f>
        <v>27781.95</v>
      </c>
      <c r="F141" s="40">
        <f t="shared" si="11"/>
        <v>4.1409931559911293</v>
      </c>
      <c r="G141" s="5"/>
      <c r="H141" s="1"/>
      <c r="I141" s="1"/>
      <c r="J141" s="1"/>
      <c r="K141" s="1"/>
    </row>
    <row r="142" spans="1:11" ht="47.4" thickBot="1" x14ac:dyDescent="0.35">
      <c r="A142" s="53" t="s">
        <v>23</v>
      </c>
      <c r="B142" s="71" t="s">
        <v>71</v>
      </c>
      <c r="C142" s="71"/>
      <c r="D142" s="70">
        <f>SUM(D143:D144)</f>
        <v>387000</v>
      </c>
      <c r="E142" s="39">
        <f>SUM(E143+E144)</f>
        <v>0</v>
      </c>
      <c r="F142" s="40">
        <f t="shared" si="11"/>
        <v>0</v>
      </c>
      <c r="G142" s="5"/>
      <c r="H142" s="1"/>
      <c r="I142" s="1"/>
      <c r="J142" s="1"/>
      <c r="K142" s="1"/>
    </row>
    <row r="143" spans="1:11" ht="31.8" thickBot="1" x14ac:dyDescent="0.35">
      <c r="A143" s="72" t="s">
        <v>17</v>
      </c>
      <c r="B143" s="71"/>
      <c r="C143" s="68">
        <v>200</v>
      </c>
      <c r="D143" s="69">
        <v>57000</v>
      </c>
      <c r="E143" s="39"/>
      <c r="F143" s="40">
        <f t="shared" si="11"/>
        <v>0</v>
      </c>
      <c r="G143" s="5"/>
      <c r="H143" s="1"/>
      <c r="I143" s="1"/>
      <c r="J143" s="1"/>
      <c r="K143" s="1"/>
    </row>
    <row r="144" spans="1:11" ht="16.2" thickBot="1" x14ac:dyDescent="0.35">
      <c r="A144" s="72" t="s">
        <v>38</v>
      </c>
      <c r="B144" s="68"/>
      <c r="C144" s="68">
        <v>800</v>
      </c>
      <c r="D144" s="69">
        <v>330000</v>
      </c>
      <c r="E144" s="39"/>
      <c r="F144" s="40">
        <f t="shared" si="11"/>
        <v>0</v>
      </c>
      <c r="G144" s="5"/>
      <c r="H144" s="1"/>
      <c r="I144" s="1"/>
      <c r="J144" s="1"/>
      <c r="K144" s="1"/>
    </row>
    <row r="145" spans="1:11" ht="47.4" thickBot="1" x14ac:dyDescent="0.35">
      <c r="A145" s="53" t="s">
        <v>72</v>
      </c>
      <c r="B145" s="71" t="s">
        <v>73</v>
      </c>
      <c r="C145" s="73"/>
      <c r="D145" s="70">
        <f>SUM(D146)</f>
        <v>0</v>
      </c>
      <c r="E145" s="39">
        <f>SUM(E146)</f>
        <v>0</v>
      </c>
      <c r="F145" s="40" t="e">
        <f t="shared" si="11"/>
        <v>#DIV/0!</v>
      </c>
      <c r="G145" s="5"/>
      <c r="H145" s="1"/>
      <c r="I145" s="1"/>
      <c r="J145" s="1"/>
      <c r="K145" s="1"/>
    </row>
    <row r="146" spans="1:11" ht="31.8" thickBot="1" x14ac:dyDescent="0.35">
      <c r="A146" s="72" t="s">
        <v>17</v>
      </c>
      <c r="B146" s="68"/>
      <c r="C146" s="68">
        <v>200</v>
      </c>
      <c r="D146" s="69">
        <v>0</v>
      </c>
      <c r="E146" s="39">
        <v>0</v>
      </c>
      <c r="F146" s="40" t="e">
        <f t="shared" si="11"/>
        <v>#DIV/0!</v>
      </c>
      <c r="G146" s="5"/>
      <c r="H146" s="1"/>
      <c r="I146" s="1"/>
      <c r="J146" s="1"/>
      <c r="K146" s="1"/>
    </row>
    <row r="147" spans="1:11" ht="31.8" thickBot="1" x14ac:dyDescent="0.35">
      <c r="A147" s="67" t="s">
        <v>116</v>
      </c>
      <c r="B147" s="68" t="s">
        <v>117</v>
      </c>
      <c r="C147" s="68"/>
      <c r="D147" s="69">
        <f>D148+D149</f>
        <v>283900.65000000002</v>
      </c>
      <c r="E147" s="39">
        <f>E148+E149</f>
        <v>27781.95</v>
      </c>
      <c r="F147" s="40">
        <f t="shared" si="11"/>
        <v>9.7858000677349626</v>
      </c>
      <c r="G147" s="5"/>
      <c r="H147" s="1"/>
      <c r="I147" s="1"/>
      <c r="J147" s="1"/>
      <c r="K147" s="1"/>
    </row>
    <row r="148" spans="1:11" ht="31.8" thickBot="1" x14ac:dyDescent="0.35">
      <c r="A148" s="72" t="s">
        <v>17</v>
      </c>
      <c r="B148" s="68"/>
      <c r="C148" s="68">
        <v>200</v>
      </c>
      <c r="D148" s="74">
        <v>220000</v>
      </c>
      <c r="E148" s="66">
        <v>12876.04</v>
      </c>
      <c r="F148" s="40">
        <f t="shared" si="11"/>
        <v>5.8527454545454551</v>
      </c>
      <c r="G148" s="5"/>
      <c r="H148" s="1"/>
      <c r="I148" s="1"/>
      <c r="J148" s="1"/>
      <c r="K148" s="1"/>
    </row>
    <row r="149" spans="1:11" ht="16.2" thickBot="1" x14ac:dyDescent="0.35">
      <c r="A149" s="72" t="s">
        <v>38</v>
      </c>
      <c r="B149" s="68"/>
      <c r="C149" s="68">
        <v>800</v>
      </c>
      <c r="D149" s="74">
        <v>63900.65</v>
      </c>
      <c r="E149" s="66">
        <v>14905.91</v>
      </c>
      <c r="F149" s="40">
        <f t="shared" si="11"/>
        <v>23.326695424850922</v>
      </c>
      <c r="G149" s="5"/>
      <c r="H149" s="1"/>
      <c r="I149" s="1"/>
      <c r="J149" s="1"/>
      <c r="K149" s="1"/>
    </row>
    <row r="150" spans="1:11" ht="16.2" thickBot="1" x14ac:dyDescent="0.35">
      <c r="A150" s="48" t="s">
        <v>74</v>
      </c>
      <c r="B150" s="75" t="s">
        <v>75</v>
      </c>
      <c r="C150" s="75"/>
      <c r="D150" s="77">
        <f>D151+D153+D157+D161+D163+D167+D171+D174+D177+D181+D182+D184+D185+D187+D189+D193+D178+D155+D191</f>
        <v>9656832</v>
      </c>
      <c r="E150" s="77">
        <f>E151+E153+E157+E161+E163+E167+E171+E174+E177+E181+E182+E184+E185+E187+E189+E193+E178+E155+E191</f>
        <v>1714015.48</v>
      </c>
      <c r="F150" s="40">
        <f t="shared" si="11"/>
        <v>17.749252342797305</v>
      </c>
      <c r="G150" s="5"/>
      <c r="H150" s="1"/>
      <c r="I150" s="1"/>
      <c r="J150" s="1"/>
      <c r="K150" s="1"/>
    </row>
    <row r="151" spans="1:11" ht="31.8" thickBot="1" x14ac:dyDescent="0.35">
      <c r="A151" s="41" t="s">
        <v>101</v>
      </c>
      <c r="B151" s="71" t="s">
        <v>102</v>
      </c>
      <c r="C151" s="75"/>
      <c r="D151" s="81">
        <f>SUM(D152)</f>
        <v>720000</v>
      </c>
      <c r="E151" s="58">
        <f>SUM(E152)</f>
        <v>176794.84</v>
      </c>
      <c r="F151" s="59">
        <f t="shared" si="11"/>
        <v>24.554838888888888</v>
      </c>
      <c r="G151" s="5"/>
      <c r="H151" s="1"/>
      <c r="I151" s="1"/>
      <c r="J151" s="1"/>
      <c r="K151" s="1"/>
    </row>
    <row r="152" spans="1:11" ht="31.8" thickBot="1" x14ac:dyDescent="0.35">
      <c r="A152" s="72" t="s">
        <v>17</v>
      </c>
      <c r="B152" s="75"/>
      <c r="C152" s="110">
        <v>200</v>
      </c>
      <c r="D152" s="94">
        <v>720000</v>
      </c>
      <c r="E152" s="39">
        <v>176794.84</v>
      </c>
      <c r="F152" s="40">
        <f t="shared" si="11"/>
        <v>24.554838888888888</v>
      </c>
      <c r="G152" s="5"/>
      <c r="H152" s="1"/>
      <c r="I152" s="1"/>
      <c r="J152" s="1"/>
      <c r="K152" s="1"/>
    </row>
    <row r="153" spans="1:11" ht="16.2" thickBot="1" x14ac:dyDescent="0.35">
      <c r="A153" s="53" t="s">
        <v>76</v>
      </c>
      <c r="B153" s="71" t="s">
        <v>77</v>
      </c>
      <c r="C153" s="110"/>
      <c r="D153" s="39">
        <f>SUM(D154)</f>
        <v>1170000</v>
      </c>
      <c r="E153" s="39">
        <f>SUM(E154)</f>
        <v>187461.65</v>
      </c>
      <c r="F153" s="40">
        <f t="shared" si="11"/>
        <v>16.022363247863247</v>
      </c>
      <c r="G153" s="5"/>
      <c r="H153" s="1"/>
      <c r="I153" s="1"/>
      <c r="J153" s="1"/>
      <c r="K153" s="1"/>
    </row>
    <row r="154" spans="1:11" ht="78.599999999999994" thickBot="1" x14ac:dyDescent="0.35">
      <c r="A154" s="72" t="s">
        <v>22</v>
      </c>
      <c r="B154" s="68"/>
      <c r="C154" s="110">
        <v>100</v>
      </c>
      <c r="D154" s="86">
        <v>1170000</v>
      </c>
      <c r="E154" s="86">
        <v>187461.65</v>
      </c>
      <c r="F154" s="40">
        <f t="shared" si="11"/>
        <v>16.022363247863247</v>
      </c>
      <c r="G154" s="5"/>
      <c r="H154" s="1"/>
      <c r="I154" s="1"/>
      <c r="J154" s="1"/>
      <c r="K154" s="1"/>
    </row>
    <row r="155" spans="1:11" ht="47.4" thickBot="1" x14ac:dyDescent="0.35">
      <c r="A155" s="53" t="s">
        <v>210</v>
      </c>
      <c r="B155" s="71" t="s">
        <v>209</v>
      </c>
      <c r="C155" s="110"/>
      <c r="D155" s="39">
        <f>SUM(D156)</f>
        <v>0</v>
      </c>
      <c r="E155" s="39">
        <f>SUM(E156)</f>
        <v>0</v>
      </c>
      <c r="F155" s="40" t="e">
        <f t="shared" ref="F155:F156" si="12">E155/D155*100</f>
        <v>#DIV/0!</v>
      </c>
      <c r="G155" s="5"/>
      <c r="H155" s="1"/>
      <c r="I155" s="1"/>
      <c r="J155" s="1"/>
      <c r="K155" s="1"/>
    </row>
    <row r="156" spans="1:11" ht="47.4" thickBot="1" x14ac:dyDescent="0.35">
      <c r="A156" s="72" t="s">
        <v>210</v>
      </c>
      <c r="B156" s="68"/>
      <c r="C156" s="110">
        <v>100</v>
      </c>
      <c r="D156" s="86"/>
      <c r="E156" s="86"/>
      <c r="F156" s="40" t="e">
        <f t="shared" si="12"/>
        <v>#DIV/0!</v>
      </c>
      <c r="G156" s="5"/>
      <c r="H156" s="1"/>
      <c r="I156" s="1"/>
      <c r="J156" s="1"/>
      <c r="K156" s="1"/>
    </row>
    <row r="157" spans="1:11" ht="16.2" thickBot="1" x14ac:dyDescent="0.35">
      <c r="A157" s="53" t="s">
        <v>78</v>
      </c>
      <c r="B157" s="71" t="s">
        <v>79</v>
      </c>
      <c r="C157" s="110"/>
      <c r="D157" s="39">
        <f>D158+D159+D160</f>
        <v>4363000</v>
      </c>
      <c r="E157" s="39">
        <f>SUM(E158+E159+E160)</f>
        <v>714812.46</v>
      </c>
      <c r="F157" s="40">
        <f t="shared" si="11"/>
        <v>16.383508136603254</v>
      </c>
      <c r="G157" s="5"/>
      <c r="H157" s="1"/>
      <c r="I157" s="1"/>
      <c r="J157" s="1"/>
      <c r="K157" s="1"/>
    </row>
    <row r="158" spans="1:11" ht="78.599999999999994" thickBot="1" x14ac:dyDescent="0.35">
      <c r="A158" s="72" t="s">
        <v>22</v>
      </c>
      <c r="B158" s="68"/>
      <c r="C158" s="110">
        <v>100</v>
      </c>
      <c r="D158" s="86">
        <v>4073000</v>
      </c>
      <c r="E158" s="86">
        <v>691617.1</v>
      </c>
      <c r="F158" s="40">
        <f t="shared" si="11"/>
        <v>16.980532776822979</v>
      </c>
      <c r="G158" s="5"/>
      <c r="H158" s="1"/>
      <c r="I158" s="1"/>
      <c r="J158" s="1"/>
      <c r="K158" s="1"/>
    </row>
    <row r="159" spans="1:11" ht="31.8" thickBot="1" x14ac:dyDescent="0.35">
      <c r="A159" s="72" t="s">
        <v>17</v>
      </c>
      <c r="B159" s="68"/>
      <c r="C159" s="110">
        <v>200</v>
      </c>
      <c r="D159" s="86">
        <v>290000</v>
      </c>
      <c r="E159" s="39">
        <v>23195.360000000001</v>
      </c>
      <c r="F159" s="40">
        <f t="shared" si="11"/>
        <v>7.9984000000000002</v>
      </c>
      <c r="G159" s="5"/>
      <c r="H159" s="1"/>
      <c r="I159" s="1"/>
      <c r="J159" s="1"/>
      <c r="K159" s="1"/>
    </row>
    <row r="160" spans="1:11" ht="16.2" thickBot="1" x14ac:dyDescent="0.35">
      <c r="A160" s="72" t="s">
        <v>38</v>
      </c>
      <c r="B160" s="68"/>
      <c r="C160" s="110">
        <v>800</v>
      </c>
      <c r="D160" s="86"/>
      <c r="E160" s="39"/>
      <c r="F160" s="40" t="e">
        <f t="shared" si="11"/>
        <v>#DIV/0!</v>
      </c>
      <c r="G160" s="5"/>
      <c r="H160" s="1"/>
      <c r="I160" s="1"/>
      <c r="J160" s="1"/>
      <c r="K160" s="1"/>
    </row>
    <row r="161" spans="1:11" ht="31.8" thickBot="1" x14ac:dyDescent="0.35">
      <c r="A161" s="67" t="s">
        <v>118</v>
      </c>
      <c r="B161" s="68" t="s">
        <v>201</v>
      </c>
      <c r="C161" s="110"/>
      <c r="D161" s="94">
        <f>D162</f>
        <v>288000</v>
      </c>
      <c r="E161" s="39">
        <f>E162</f>
        <v>71840.28</v>
      </c>
      <c r="F161" s="40">
        <f t="shared" si="11"/>
        <v>24.944541666666666</v>
      </c>
      <c r="G161" s="5"/>
      <c r="H161" s="1"/>
      <c r="I161" s="1"/>
      <c r="J161" s="1"/>
      <c r="K161" s="1"/>
    </row>
    <row r="162" spans="1:11" ht="16.2" thickBot="1" x14ac:dyDescent="0.35">
      <c r="A162" s="72" t="s">
        <v>9</v>
      </c>
      <c r="B162" s="68"/>
      <c r="C162" s="110">
        <v>300</v>
      </c>
      <c r="D162" s="111">
        <v>288000</v>
      </c>
      <c r="E162" s="39">
        <v>71840.28</v>
      </c>
      <c r="F162" s="40">
        <f t="shared" si="11"/>
        <v>24.944541666666666</v>
      </c>
      <c r="G162" s="5"/>
      <c r="H162" s="1"/>
      <c r="I162" s="1"/>
      <c r="J162" s="1"/>
      <c r="K162" s="1"/>
    </row>
    <row r="163" spans="1:11" ht="16.2" thickBot="1" x14ac:dyDescent="0.35">
      <c r="A163" s="53" t="s">
        <v>80</v>
      </c>
      <c r="B163" s="71" t="s">
        <v>81</v>
      </c>
      <c r="C163" s="68"/>
      <c r="D163" s="70">
        <f>D164+D165+D166</f>
        <v>80000</v>
      </c>
      <c r="E163" s="87">
        <f>E164+E165+E166</f>
        <v>17850</v>
      </c>
      <c r="F163" s="88">
        <f t="shared" si="11"/>
        <v>22.3125</v>
      </c>
      <c r="G163" s="5"/>
      <c r="H163" s="1"/>
      <c r="I163" s="1"/>
      <c r="J163" s="1"/>
      <c r="K163" s="1"/>
    </row>
    <row r="164" spans="1:11" ht="31.8" thickBot="1" x14ac:dyDescent="0.35">
      <c r="A164" s="72" t="s">
        <v>17</v>
      </c>
      <c r="B164" s="71"/>
      <c r="C164" s="68">
        <v>200</v>
      </c>
      <c r="D164" s="70">
        <v>80000</v>
      </c>
      <c r="E164" s="39">
        <v>17850</v>
      </c>
      <c r="F164" s="40">
        <f t="shared" si="11"/>
        <v>22.3125</v>
      </c>
      <c r="G164" s="5"/>
      <c r="H164" s="1"/>
      <c r="I164" s="1"/>
      <c r="J164" s="1"/>
      <c r="K164" s="1"/>
    </row>
    <row r="165" spans="1:11" ht="16.2" thickBot="1" x14ac:dyDescent="0.35">
      <c r="A165" s="72" t="s">
        <v>38</v>
      </c>
      <c r="B165" s="71"/>
      <c r="C165" s="68">
        <v>800</v>
      </c>
      <c r="D165" s="70">
        <v>0</v>
      </c>
      <c r="E165" s="39">
        <v>0</v>
      </c>
      <c r="F165" s="40" t="e">
        <f t="shared" si="11"/>
        <v>#DIV/0!</v>
      </c>
      <c r="G165" s="5"/>
      <c r="H165" s="1"/>
      <c r="I165" s="1"/>
      <c r="J165" s="1"/>
      <c r="K165" s="1"/>
    </row>
    <row r="166" spans="1:11" ht="16.2" thickBot="1" x14ac:dyDescent="0.35">
      <c r="A166" s="72" t="s">
        <v>9</v>
      </c>
      <c r="B166" s="71"/>
      <c r="C166" s="68">
        <v>300</v>
      </c>
      <c r="D166" s="70">
        <v>0</v>
      </c>
      <c r="E166" s="39">
        <v>0</v>
      </c>
      <c r="F166" s="40" t="e">
        <f t="shared" si="11"/>
        <v>#DIV/0!</v>
      </c>
      <c r="G166" s="5"/>
      <c r="H166" s="1"/>
      <c r="I166" s="1"/>
      <c r="J166" s="1"/>
      <c r="K166" s="1"/>
    </row>
    <row r="167" spans="1:11" ht="31.2" x14ac:dyDescent="0.3">
      <c r="A167" s="89" t="s">
        <v>82</v>
      </c>
      <c r="B167" s="90" t="s">
        <v>83</v>
      </c>
      <c r="C167" s="90"/>
      <c r="D167" s="81">
        <f>D168+D169+D170</f>
        <v>2100000</v>
      </c>
      <c r="E167" s="58">
        <f>E168+E169+E170</f>
        <v>421248.73</v>
      </c>
      <c r="F167" s="59">
        <f t="shared" si="11"/>
        <v>20.059463333333333</v>
      </c>
      <c r="G167" s="5"/>
      <c r="H167" s="1"/>
      <c r="I167" s="1"/>
      <c r="J167" s="1"/>
      <c r="K167" s="1"/>
    </row>
    <row r="168" spans="1:11" ht="46.95" customHeight="1" x14ac:dyDescent="0.3">
      <c r="A168" s="64" t="s">
        <v>84</v>
      </c>
      <c r="B168" s="112"/>
      <c r="C168" s="112">
        <v>100</v>
      </c>
      <c r="D168" s="86">
        <v>1920000</v>
      </c>
      <c r="E168" s="86">
        <v>393355.11</v>
      </c>
      <c r="F168" s="40">
        <f t="shared" si="11"/>
        <v>20.487245312500001</v>
      </c>
      <c r="G168" s="5"/>
      <c r="H168" s="1"/>
      <c r="I168" s="1"/>
      <c r="J168" s="1"/>
      <c r="K168" s="1"/>
    </row>
    <row r="169" spans="1:11" ht="31.2" x14ac:dyDescent="0.3">
      <c r="A169" s="64" t="s">
        <v>17</v>
      </c>
      <c r="B169" s="112"/>
      <c r="C169" s="112">
        <v>200</v>
      </c>
      <c r="D169" s="86">
        <v>170000</v>
      </c>
      <c r="E169" s="86">
        <v>27893.62</v>
      </c>
      <c r="F169" s="40">
        <f t="shared" si="11"/>
        <v>16.408011764705883</v>
      </c>
      <c r="G169" s="5"/>
      <c r="H169" s="1"/>
      <c r="I169" s="1"/>
      <c r="J169" s="1"/>
      <c r="K169" s="1"/>
    </row>
    <row r="170" spans="1:11" ht="15.6" x14ac:dyDescent="0.3">
      <c r="A170" s="64" t="s">
        <v>38</v>
      </c>
      <c r="B170" s="112"/>
      <c r="C170" s="112">
        <v>800</v>
      </c>
      <c r="D170" s="94">
        <v>10000</v>
      </c>
      <c r="E170" s="39"/>
      <c r="F170" s="40">
        <f t="shared" si="11"/>
        <v>0</v>
      </c>
      <c r="G170" s="5"/>
      <c r="H170" s="1"/>
      <c r="I170" s="1"/>
      <c r="J170" s="1"/>
      <c r="K170" s="1"/>
    </row>
    <row r="171" spans="1:11" ht="46.8" x14ac:dyDescent="0.3">
      <c r="A171" s="25" t="s">
        <v>85</v>
      </c>
      <c r="B171" s="93" t="s">
        <v>86</v>
      </c>
      <c r="C171" s="112"/>
      <c r="D171" s="39">
        <f>SUM(D172+D173)</f>
        <v>418070</v>
      </c>
      <c r="E171" s="39">
        <f>SUM(E172+E173)</f>
        <v>67926.02</v>
      </c>
      <c r="F171" s="40">
        <f t="shared" si="11"/>
        <v>16.247523142057553</v>
      </c>
      <c r="G171" s="5"/>
      <c r="H171" s="1"/>
      <c r="I171" s="1"/>
      <c r="J171" s="1"/>
      <c r="K171" s="1"/>
    </row>
    <row r="172" spans="1:11" ht="78" x14ac:dyDescent="0.3">
      <c r="A172" s="64" t="s">
        <v>22</v>
      </c>
      <c r="B172" s="112"/>
      <c r="C172" s="112">
        <v>100</v>
      </c>
      <c r="D172" s="86">
        <v>367489</v>
      </c>
      <c r="E172" s="86">
        <v>58081.47</v>
      </c>
      <c r="F172" s="40">
        <f t="shared" si="11"/>
        <v>15.804954706127258</v>
      </c>
      <c r="G172" s="5"/>
      <c r="H172" s="1"/>
      <c r="I172" s="1"/>
      <c r="J172" s="1"/>
      <c r="K172" s="1"/>
    </row>
    <row r="173" spans="1:11" ht="31.2" x14ac:dyDescent="0.3">
      <c r="A173" s="64" t="s">
        <v>17</v>
      </c>
      <c r="B173" s="112"/>
      <c r="C173" s="112">
        <v>200</v>
      </c>
      <c r="D173" s="86">
        <v>50581</v>
      </c>
      <c r="E173" s="86">
        <v>9844.5499999999993</v>
      </c>
      <c r="F173" s="40">
        <f t="shared" si="11"/>
        <v>19.462940629880784</v>
      </c>
      <c r="G173" s="5"/>
      <c r="H173" s="1"/>
      <c r="I173" s="1"/>
      <c r="J173" s="1"/>
      <c r="K173" s="1"/>
    </row>
    <row r="174" spans="1:11" ht="31.8" thickBot="1" x14ac:dyDescent="0.35">
      <c r="A174" s="113" t="s">
        <v>139</v>
      </c>
      <c r="B174" s="71" t="s">
        <v>186</v>
      </c>
      <c r="C174" s="68"/>
      <c r="D174" s="69">
        <f>D175</f>
        <v>115000</v>
      </c>
      <c r="E174" s="87">
        <f>E175</f>
        <v>28750</v>
      </c>
      <c r="F174" s="88">
        <f t="shared" si="11"/>
        <v>25</v>
      </c>
      <c r="G174" s="5"/>
      <c r="H174" s="1"/>
      <c r="I174" s="1"/>
      <c r="J174" s="1"/>
      <c r="K174" s="1"/>
    </row>
    <row r="175" spans="1:11" ht="16.2" thickBot="1" x14ac:dyDescent="0.35">
      <c r="A175" s="67" t="s">
        <v>67</v>
      </c>
      <c r="B175" s="68"/>
      <c r="C175" s="68">
        <v>500</v>
      </c>
      <c r="D175" s="69">
        <v>115000</v>
      </c>
      <c r="E175" s="39">
        <v>28750</v>
      </c>
      <c r="F175" s="40">
        <f t="shared" si="11"/>
        <v>25</v>
      </c>
      <c r="G175" s="5"/>
      <c r="H175" s="1"/>
      <c r="I175" s="1"/>
      <c r="J175" s="1"/>
      <c r="K175" s="1"/>
    </row>
    <row r="176" spans="1:11" ht="31.8" thickBot="1" x14ac:dyDescent="0.35">
      <c r="A176" s="97" t="s">
        <v>188</v>
      </c>
      <c r="B176" s="71" t="s">
        <v>187</v>
      </c>
      <c r="C176" s="68"/>
      <c r="D176" s="70">
        <f>D177</f>
        <v>0</v>
      </c>
      <c r="E176" s="39">
        <f>E177</f>
        <v>0</v>
      </c>
      <c r="F176" s="40" t="e">
        <f t="shared" si="11"/>
        <v>#DIV/0!</v>
      </c>
      <c r="G176" s="5"/>
      <c r="H176" s="1"/>
      <c r="I176" s="1"/>
      <c r="J176" s="1"/>
      <c r="K176" s="1"/>
    </row>
    <row r="177" spans="1:11" ht="15.6" x14ac:dyDescent="0.3">
      <c r="A177" s="114" t="s">
        <v>189</v>
      </c>
      <c r="B177" s="115"/>
      <c r="C177" s="116">
        <v>500</v>
      </c>
      <c r="D177" s="78">
        <v>0</v>
      </c>
      <c r="E177" s="117">
        <v>0</v>
      </c>
      <c r="F177" s="59" t="e">
        <f t="shared" si="11"/>
        <v>#DIV/0!</v>
      </c>
      <c r="G177" s="5"/>
      <c r="H177" s="1"/>
      <c r="I177" s="1"/>
      <c r="J177" s="1"/>
      <c r="K177" s="1"/>
    </row>
    <row r="178" spans="1:11" ht="31.2" x14ac:dyDescent="0.3">
      <c r="A178" s="61" t="s">
        <v>202</v>
      </c>
      <c r="B178" s="112" t="s">
        <v>203</v>
      </c>
      <c r="C178" s="112"/>
      <c r="D178" s="86">
        <f>D179</f>
        <v>0</v>
      </c>
      <c r="E178" s="86">
        <f>E179</f>
        <v>0</v>
      </c>
      <c r="F178" s="59" t="e">
        <f t="shared" si="11"/>
        <v>#DIV/0!</v>
      </c>
      <c r="G178" s="5"/>
      <c r="H178" s="1"/>
      <c r="I178" s="1"/>
      <c r="J178" s="1"/>
      <c r="K178" s="1"/>
    </row>
    <row r="179" spans="1:11" ht="15.6" x14ac:dyDescent="0.3">
      <c r="A179" s="61" t="s">
        <v>38</v>
      </c>
      <c r="B179" s="112"/>
      <c r="C179" s="112">
        <v>500</v>
      </c>
      <c r="D179" s="86"/>
      <c r="E179" s="118"/>
      <c r="F179" s="59" t="e">
        <f t="shared" si="11"/>
        <v>#DIV/0!</v>
      </c>
      <c r="G179" s="5"/>
      <c r="H179" s="1"/>
      <c r="I179" s="1"/>
      <c r="J179" s="1"/>
      <c r="K179" s="1"/>
    </row>
    <row r="180" spans="1:11" ht="31.2" x14ac:dyDescent="0.3">
      <c r="A180" s="25" t="s">
        <v>167</v>
      </c>
      <c r="B180" s="93" t="s">
        <v>168</v>
      </c>
      <c r="C180" s="112"/>
      <c r="D180" s="94">
        <f>D181+D182</f>
        <v>155000</v>
      </c>
      <c r="E180" s="94">
        <f>E181+E182</f>
        <v>0</v>
      </c>
      <c r="F180" s="40">
        <f t="shared" si="11"/>
        <v>0</v>
      </c>
      <c r="G180" s="5"/>
      <c r="H180" s="1"/>
      <c r="I180" s="1"/>
      <c r="J180" s="1"/>
      <c r="K180" s="1"/>
    </row>
    <row r="181" spans="1:11" ht="15.6" x14ac:dyDescent="0.3">
      <c r="A181" s="25" t="s">
        <v>67</v>
      </c>
      <c r="B181" s="112"/>
      <c r="C181" s="112">
        <v>500</v>
      </c>
      <c r="D181" s="94">
        <v>155000</v>
      </c>
      <c r="E181" s="39"/>
      <c r="F181" s="40">
        <f t="shared" si="11"/>
        <v>0</v>
      </c>
      <c r="G181" s="5"/>
      <c r="H181" s="1"/>
      <c r="I181" s="1"/>
      <c r="J181" s="1"/>
      <c r="K181" s="1"/>
    </row>
    <row r="182" spans="1:11" ht="15.6" x14ac:dyDescent="0.3">
      <c r="A182" s="25"/>
      <c r="B182" s="112"/>
      <c r="C182" s="112">
        <v>200</v>
      </c>
      <c r="D182" s="94"/>
      <c r="E182" s="39"/>
      <c r="F182" s="40" t="e">
        <f t="shared" si="11"/>
        <v>#DIV/0!</v>
      </c>
      <c r="G182" s="5"/>
      <c r="H182" s="1"/>
      <c r="I182" s="1"/>
      <c r="J182" s="1"/>
      <c r="K182" s="1"/>
    </row>
    <row r="183" spans="1:11" ht="31.2" x14ac:dyDescent="0.3">
      <c r="A183" s="25" t="s">
        <v>138</v>
      </c>
      <c r="B183" s="112" t="s">
        <v>137</v>
      </c>
      <c r="C183" s="112"/>
      <c r="D183" s="94">
        <f>D184</f>
        <v>101518</v>
      </c>
      <c r="E183" s="39">
        <f>E184</f>
        <v>25379.5</v>
      </c>
      <c r="F183" s="40">
        <f t="shared" si="11"/>
        <v>25</v>
      </c>
      <c r="G183" s="5"/>
      <c r="H183" s="1"/>
      <c r="I183" s="1"/>
      <c r="J183" s="1"/>
      <c r="K183" s="1"/>
    </row>
    <row r="184" spans="1:11" ht="16.2" thickBot="1" x14ac:dyDescent="0.35">
      <c r="A184" s="119" t="s">
        <v>67</v>
      </c>
      <c r="B184" s="120"/>
      <c r="C184" s="121">
        <v>500</v>
      </c>
      <c r="D184" s="78">
        <v>101518</v>
      </c>
      <c r="E184" s="122">
        <v>25379.5</v>
      </c>
      <c r="F184" s="88">
        <f t="shared" si="11"/>
        <v>25</v>
      </c>
      <c r="G184" s="5"/>
      <c r="H184" s="1"/>
      <c r="I184" s="1"/>
      <c r="J184" s="1"/>
      <c r="K184" s="1"/>
    </row>
    <row r="185" spans="1:11" ht="15.75" customHeight="1" x14ac:dyDescent="0.3">
      <c r="A185" s="97" t="s">
        <v>198</v>
      </c>
      <c r="B185" s="116" t="s">
        <v>195</v>
      </c>
      <c r="C185" s="123"/>
      <c r="D185" s="124">
        <f>D186</f>
        <v>7808</v>
      </c>
      <c r="E185" s="124">
        <f>E186</f>
        <v>1952</v>
      </c>
      <c r="F185" s="40">
        <f t="shared" si="11"/>
        <v>25</v>
      </c>
      <c r="G185" s="5"/>
      <c r="H185" s="1"/>
      <c r="I185" s="1"/>
      <c r="J185" s="1"/>
      <c r="K185" s="1"/>
    </row>
    <row r="186" spans="1:11" ht="15.6" x14ac:dyDescent="0.3">
      <c r="A186" s="64" t="s">
        <v>67</v>
      </c>
      <c r="B186" s="112"/>
      <c r="C186" s="112">
        <v>500</v>
      </c>
      <c r="D186" s="125">
        <v>7808</v>
      </c>
      <c r="E186" s="39">
        <v>1952</v>
      </c>
      <c r="F186" s="40">
        <f t="shared" si="11"/>
        <v>25</v>
      </c>
      <c r="G186" s="5"/>
      <c r="H186" s="1"/>
      <c r="I186" s="1"/>
      <c r="J186" s="1"/>
      <c r="K186" s="1"/>
    </row>
    <row r="187" spans="1:11" ht="31.2" x14ac:dyDescent="0.3">
      <c r="A187" s="99" t="s">
        <v>199</v>
      </c>
      <c r="B187" s="112" t="s">
        <v>196</v>
      </c>
      <c r="C187" s="112"/>
      <c r="D187" s="125">
        <f>D188</f>
        <v>69218</v>
      </c>
      <c r="E187" s="39">
        <f>E188</f>
        <v>0</v>
      </c>
      <c r="F187" s="40">
        <f t="shared" si="11"/>
        <v>0</v>
      </c>
      <c r="G187" s="5"/>
      <c r="H187" s="1"/>
      <c r="I187" s="1"/>
      <c r="J187" s="1"/>
      <c r="K187" s="1"/>
    </row>
    <row r="188" spans="1:11" ht="15.6" x14ac:dyDescent="0.3">
      <c r="A188" s="64" t="s">
        <v>67</v>
      </c>
      <c r="B188" s="112"/>
      <c r="C188" s="112">
        <v>500</v>
      </c>
      <c r="D188" s="125">
        <v>69218</v>
      </c>
      <c r="E188" s="39"/>
      <c r="F188" s="40">
        <f t="shared" si="11"/>
        <v>0</v>
      </c>
      <c r="G188" s="5"/>
      <c r="H188" s="1"/>
      <c r="I188" s="1"/>
      <c r="J188" s="1"/>
      <c r="K188" s="1"/>
    </row>
    <row r="189" spans="1:11" ht="31.2" x14ac:dyDescent="0.3">
      <c r="A189" s="99" t="s">
        <v>200</v>
      </c>
      <c r="B189" s="112" t="s">
        <v>197</v>
      </c>
      <c r="C189" s="112"/>
      <c r="D189" s="125">
        <f>D190</f>
        <v>69218</v>
      </c>
      <c r="E189" s="125">
        <f>E190</f>
        <v>0</v>
      </c>
      <c r="F189" s="40">
        <f t="shared" si="11"/>
        <v>0</v>
      </c>
      <c r="G189" s="5"/>
      <c r="H189" s="1"/>
      <c r="I189" s="1"/>
      <c r="J189" s="1"/>
      <c r="K189" s="1"/>
    </row>
    <row r="190" spans="1:11" ht="15.6" x14ac:dyDescent="0.3">
      <c r="A190" s="64" t="s">
        <v>67</v>
      </c>
      <c r="B190" s="112"/>
      <c r="C190" s="112">
        <v>500</v>
      </c>
      <c r="D190" s="125">
        <v>69218</v>
      </c>
      <c r="E190" s="39"/>
      <c r="F190" s="40">
        <f t="shared" si="11"/>
        <v>0</v>
      </c>
      <c r="G190" s="5"/>
      <c r="H190" s="1"/>
      <c r="I190" s="1"/>
      <c r="J190" s="1"/>
      <c r="K190" s="1"/>
    </row>
    <row r="191" spans="1:11" ht="15.6" customHeight="1" x14ac:dyDescent="0.3">
      <c r="A191" s="126" t="s">
        <v>211</v>
      </c>
      <c r="B191" s="93">
        <v>5000011050</v>
      </c>
      <c r="C191" s="112"/>
      <c r="D191" s="125">
        <f>D192</f>
        <v>0</v>
      </c>
      <c r="E191" s="125">
        <f>E192</f>
        <v>0</v>
      </c>
      <c r="F191" s="40" t="e">
        <f>F192</f>
        <v>#DIV/0!</v>
      </c>
      <c r="G191" s="5"/>
      <c r="H191" s="1"/>
      <c r="I191" s="1"/>
      <c r="J191" s="1"/>
      <c r="K191" s="1"/>
    </row>
    <row r="192" spans="1:11" ht="16.2" customHeight="1" x14ac:dyDescent="0.3">
      <c r="A192" s="127"/>
      <c r="B192" s="112"/>
      <c r="C192" s="112">
        <v>100</v>
      </c>
      <c r="D192" s="125"/>
      <c r="E192" s="39"/>
      <c r="F192" s="40" t="e">
        <f>E192/D192*100</f>
        <v>#DIV/0!</v>
      </c>
      <c r="G192" s="5"/>
      <c r="H192" s="1"/>
      <c r="I192" s="1"/>
      <c r="J192" s="1"/>
      <c r="K192" s="1"/>
    </row>
    <row r="193" spans="1:11" ht="46.8" x14ac:dyDescent="0.3">
      <c r="A193" s="126" t="s">
        <v>212</v>
      </c>
      <c r="B193" s="93">
        <v>5000055490</v>
      </c>
      <c r="C193" s="112"/>
      <c r="D193" s="125">
        <f>D194</f>
        <v>0</v>
      </c>
      <c r="E193" s="125">
        <f>E194</f>
        <v>0</v>
      </c>
      <c r="F193" s="40" t="e">
        <f>F194</f>
        <v>#DIV/0!</v>
      </c>
      <c r="G193" s="5"/>
      <c r="H193" s="1"/>
      <c r="I193" s="1"/>
      <c r="J193" s="1"/>
      <c r="K193" s="1"/>
    </row>
    <row r="194" spans="1:11" ht="15.6" x14ac:dyDescent="0.3">
      <c r="A194" s="127"/>
      <c r="B194" s="112"/>
      <c r="C194" s="112">
        <v>100</v>
      </c>
      <c r="D194" s="125"/>
      <c r="E194" s="39"/>
      <c r="F194" s="40" t="e">
        <f>E194/D194*100</f>
        <v>#DIV/0!</v>
      </c>
      <c r="G194" s="5"/>
      <c r="H194" s="1"/>
      <c r="I194" s="1"/>
      <c r="J194" s="1"/>
      <c r="K194" s="1"/>
    </row>
    <row r="195" spans="1:11" x14ac:dyDescent="0.3">
      <c r="A195" s="166" t="s">
        <v>87</v>
      </c>
      <c r="B195" s="168"/>
      <c r="C195" s="170"/>
      <c r="D195" s="164">
        <f>SUM(D9+D14+D19+D24+D32+D45+D88+D50+D95+D129+D150)</f>
        <v>24019772.5</v>
      </c>
      <c r="E195" s="145">
        <f>SUM(E14+E19+E32+E9+E24+E45+E88+E50+E95+E129+E150)</f>
        <v>4348937.54</v>
      </c>
      <c r="F195" s="128">
        <f t="shared" si="11"/>
        <v>18.105656662651572</v>
      </c>
      <c r="G195" s="5"/>
      <c r="H195" s="1"/>
      <c r="I195" s="1"/>
      <c r="J195" s="1"/>
      <c r="K195" s="1"/>
    </row>
    <row r="196" spans="1:11" ht="15" thickBot="1" x14ac:dyDescent="0.35">
      <c r="A196" s="167"/>
      <c r="B196" s="169"/>
      <c r="C196" s="153"/>
      <c r="D196" s="165"/>
      <c r="E196" s="146"/>
      <c r="F196" s="129"/>
      <c r="G196" s="5"/>
      <c r="H196" s="1"/>
      <c r="I196" s="1"/>
      <c r="J196" s="1"/>
      <c r="K196" s="1"/>
    </row>
    <row r="197" spans="1:11" x14ac:dyDescent="0.3">
      <c r="A197" s="5"/>
      <c r="B197" s="5"/>
      <c r="C197" s="5"/>
      <c r="D197" s="5"/>
      <c r="E197" s="5"/>
      <c r="F197" s="5"/>
      <c r="G197" s="5"/>
      <c r="H197" s="1"/>
      <c r="I197" s="1"/>
      <c r="J197" s="1"/>
      <c r="K197" s="1"/>
    </row>
    <row r="198" spans="1:11" x14ac:dyDescent="0.3">
      <c r="A198" s="1"/>
      <c r="B198" s="1"/>
      <c r="C198" s="1"/>
      <c r="D198" s="1"/>
      <c r="E198" s="1"/>
      <c r="F198" s="1"/>
      <c r="G198" s="5"/>
      <c r="H198" s="1"/>
      <c r="I198" s="1"/>
      <c r="J198" s="1"/>
      <c r="K198" s="1"/>
    </row>
    <row r="199" spans="1:11" x14ac:dyDescent="0.3">
      <c r="A199" s="1"/>
      <c r="B199" s="1"/>
      <c r="C199" s="1"/>
      <c r="D199" s="1"/>
      <c r="E199" s="1"/>
      <c r="F199" s="1"/>
      <c r="G199" s="5"/>
      <c r="H199" s="1"/>
      <c r="I199" s="1"/>
      <c r="J199" s="1"/>
      <c r="K199" s="1"/>
    </row>
    <row r="200" spans="1:11" x14ac:dyDescent="0.3">
      <c r="A200" s="1"/>
      <c r="B200" s="1"/>
      <c r="C200" s="1"/>
      <c r="D200" s="1"/>
      <c r="E200" s="1"/>
      <c r="F200" s="1"/>
      <c r="G200" s="5"/>
      <c r="H200" s="1"/>
      <c r="I200" s="1"/>
      <c r="J200" s="1"/>
      <c r="K200" s="1"/>
    </row>
    <row r="201" spans="1:11" x14ac:dyDescent="0.3">
      <c r="A201" s="1"/>
      <c r="B201" s="1"/>
      <c r="C201" s="1"/>
      <c r="D201" s="1"/>
      <c r="E201" s="1"/>
      <c r="F201" s="1"/>
      <c r="G201" s="5"/>
      <c r="H201" s="1"/>
      <c r="I201" s="1"/>
      <c r="J201" s="1"/>
      <c r="K201" s="1"/>
    </row>
    <row r="202" spans="1:11" x14ac:dyDescent="0.3">
      <c r="A202" s="1"/>
      <c r="B202" s="1"/>
      <c r="C202" s="1"/>
      <c r="D202" s="1"/>
      <c r="E202" s="1"/>
      <c r="F202" s="1"/>
      <c r="G202" s="5"/>
      <c r="H202" s="1"/>
      <c r="I202" s="1"/>
      <c r="J202" s="1"/>
      <c r="K202" s="1"/>
    </row>
    <row r="203" spans="1:11" x14ac:dyDescent="0.3">
      <c r="A203" s="1"/>
      <c r="B203" s="1"/>
      <c r="C203" s="1"/>
      <c r="D203" s="1"/>
      <c r="E203" s="1"/>
      <c r="F203" s="1"/>
      <c r="G203" s="5"/>
      <c r="H203" s="1"/>
      <c r="I203" s="1"/>
      <c r="J203" s="1"/>
      <c r="K203" s="1"/>
    </row>
    <row r="204" spans="1:11" x14ac:dyDescent="0.3">
      <c r="A204" s="1"/>
      <c r="B204" s="1"/>
      <c r="C204" s="1"/>
      <c r="D204" s="1"/>
      <c r="E204" s="1"/>
      <c r="F204" s="1"/>
      <c r="G204" s="5"/>
      <c r="H204" s="1"/>
      <c r="I204" s="1"/>
      <c r="J204" s="1"/>
      <c r="K204" s="1"/>
    </row>
    <row r="205" spans="1:11" x14ac:dyDescent="0.3">
      <c r="A205" s="1"/>
      <c r="B205" s="1"/>
      <c r="C205" s="1"/>
      <c r="D205" s="1"/>
      <c r="E205" s="1"/>
      <c r="F205" s="1"/>
      <c r="G205" s="5"/>
      <c r="H205" s="1"/>
      <c r="I205" s="1"/>
      <c r="J205" s="1"/>
      <c r="K205" s="1"/>
    </row>
    <row r="206" spans="1:11" x14ac:dyDescent="0.3">
      <c r="A206" s="5"/>
      <c r="B206" s="5"/>
      <c r="C206" s="5"/>
      <c r="D206" s="5"/>
      <c r="E206" s="5"/>
      <c r="F206" s="5"/>
      <c r="G206" s="5"/>
      <c r="H206" s="1"/>
      <c r="I206" s="1"/>
      <c r="J206" s="1"/>
      <c r="K206" s="1"/>
    </row>
    <row r="207" spans="1:11" x14ac:dyDescent="0.3">
      <c r="A207" s="5"/>
      <c r="B207" s="5"/>
      <c r="C207" s="5"/>
      <c r="D207" s="5"/>
      <c r="E207" s="5"/>
      <c r="F207" s="5"/>
      <c r="G207" s="5"/>
      <c r="H207" s="1"/>
      <c r="I207" s="1"/>
      <c r="J207" s="1"/>
      <c r="K207" s="1"/>
    </row>
    <row r="208" spans="1:11" x14ac:dyDescent="0.3">
      <c r="A208" s="5"/>
      <c r="B208" s="5"/>
      <c r="C208" s="5"/>
      <c r="D208" s="5"/>
      <c r="E208" s="5"/>
      <c r="F208" s="5"/>
      <c r="G208" s="5"/>
      <c r="H208" s="1"/>
      <c r="I208" s="1"/>
      <c r="J208" s="1"/>
      <c r="K208" s="1"/>
    </row>
    <row r="209" spans="1:11" x14ac:dyDescent="0.3">
      <c r="A209" s="5"/>
      <c r="B209" s="5"/>
      <c r="C209" s="5"/>
      <c r="D209" s="5"/>
      <c r="E209" s="5"/>
      <c r="F209" s="5"/>
      <c r="G209" s="5"/>
      <c r="H209" s="1"/>
      <c r="I209" s="1"/>
      <c r="J209" s="1"/>
      <c r="K209" s="1"/>
    </row>
    <row r="210" spans="1:11" x14ac:dyDescent="0.3">
      <c r="A210" s="5"/>
      <c r="B210" s="5"/>
      <c r="C210" s="5"/>
      <c r="D210" s="5"/>
      <c r="E210" s="5"/>
      <c r="F210" s="5"/>
      <c r="G210" s="5"/>
      <c r="H210" s="1"/>
      <c r="I210" s="1"/>
      <c r="J210" s="1"/>
      <c r="K210" s="1"/>
    </row>
    <row r="211" spans="1:11" x14ac:dyDescent="0.3">
      <c r="A211" s="5"/>
      <c r="B211" s="5"/>
      <c r="C211" s="5"/>
      <c r="D211" s="5"/>
      <c r="E211" s="5"/>
      <c r="F211" s="5"/>
      <c r="G211" s="5"/>
      <c r="H211" s="1"/>
      <c r="I211" s="1"/>
      <c r="J211" s="1"/>
      <c r="K211" s="1"/>
    </row>
    <row r="212" spans="1:11" x14ac:dyDescent="0.3">
      <c r="A212" s="5"/>
      <c r="B212" s="5"/>
      <c r="C212" s="5"/>
      <c r="D212" s="5"/>
      <c r="E212" s="5"/>
      <c r="F212" s="5"/>
      <c r="G212" s="5"/>
      <c r="H212" s="1"/>
      <c r="I212" s="1"/>
      <c r="J212" s="1"/>
      <c r="K212" s="1"/>
    </row>
    <row r="213" spans="1:11" x14ac:dyDescent="0.3">
      <c r="A213" s="5"/>
      <c r="B213" s="5"/>
      <c r="C213" s="5"/>
      <c r="D213" s="5"/>
      <c r="E213" s="5"/>
      <c r="F213" s="5"/>
      <c r="G213" s="5"/>
    </row>
    <row r="214" spans="1:11" x14ac:dyDescent="0.3">
      <c r="A214" s="5"/>
      <c r="B214" s="5"/>
      <c r="C214" s="5"/>
      <c r="D214" s="5"/>
      <c r="E214" s="5"/>
      <c r="F214" s="5"/>
      <c r="G214" s="5"/>
    </row>
    <row r="215" spans="1:11" x14ac:dyDescent="0.3">
      <c r="A215" s="5"/>
      <c r="B215" s="5"/>
      <c r="C215" s="5"/>
      <c r="D215" s="5"/>
      <c r="E215" s="5"/>
      <c r="F215" s="5"/>
    </row>
    <row r="216" spans="1:11" x14ac:dyDescent="0.3">
      <c r="A216" s="5"/>
      <c r="B216" s="5"/>
      <c r="C216" s="5"/>
      <c r="D216" s="5"/>
      <c r="E216" s="5"/>
      <c r="F216" s="5"/>
    </row>
    <row r="217" spans="1:11" x14ac:dyDescent="0.3">
      <c r="A217" s="1"/>
    </row>
    <row r="218" spans="1:11" x14ac:dyDescent="0.3">
      <c r="A218" s="1"/>
    </row>
    <row r="219" spans="1:11" x14ac:dyDescent="0.3">
      <c r="A219" s="1"/>
    </row>
    <row r="220" spans="1:11" x14ac:dyDescent="0.3">
      <c r="A220" s="1"/>
    </row>
    <row r="221" spans="1:11" x14ac:dyDescent="0.3">
      <c r="A221" s="1"/>
    </row>
    <row r="222" spans="1:11" x14ac:dyDescent="0.3">
      <c r="A222" s="1"/>
    </row>
    <row r="223" spans="1:11" x14ac:dyDescent="0.3">
      <c r="A223" s="1"/>
    </row>
    <row r="224" spans="1:11" x14ac:dyDescent="0.3">
      <c r="A224" s="1"/>
    </row>
  </sheetData>
  <autoFilter ref="B1:B224"/>
  <mergeCells count="34">
    <mergeCell ref="A120:A121"/>
    <mergeCell ref="D195:D196"/>
    <mergeCell ref="A195:A196"/>
    <mergeCell ref="B195:B196"/>
    <mergeCell ref="C195:C196"/>
    <mergeCell ref="B120:B121"/>
    <mergeCell ref="C120:C121"/>
    <mergeCell ref="D120:D121"/>
    <mergeCell ref="C1:F4"/>
    <mergeCell ref="A5:D5"/>
    <mergeCell ref="A32:A33"/>
    <mergeCell ref="B32:B33"/>
    <mergeCell ref="C32:C33"/>
    <mergeCell ref="D32:D33"/>
    <mergeCell ref="E32:E33"/>
    <mergeCell ref="F32:F33"/>
    <mergeCell ref="A6:C6"/>
    <mergeCell ref="A7:C7"/>
    <mergeCell ref="F195:F196"/>
    <mergeCell ref="F120:F121"/>
    <mergeCell ref="F110:F111"/>
    <mergeCell ref="F112:F113"/>
    <mergeCell ref="A112:A113"/>
    <mergeCell ref="B112:B113"/>
    <mergeCell ref="C112:C113"/>
    <mergeCell ref="D112:D113"/>
    <mergeCell ref="E112:E113"/>
    <mergeCell ref="A110:A111"/>
    <mergeCell ref="B110:B111"/>
    <mergeCell ref="C110:C111"/>
    <mergeCell ref="D110:D111"/>
    <mergeCell ref="E110:E111"/>
    <mergeCell ref="E195:E196"/>
    <mergeCell ref="E120:E121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2025-06-03T08:39:41Z</dcterms:modified>
</cp:coreProperties>
</file>