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№5'!$G$1:$L$369</definedName>
  </definedNames>
  <calcPr calcId="145621"/>
</workbook>
</file>

<file path=xl/calcChain.xml><?xml version="1.0" encoding="utf-8"?>
<calcChain xmlns="http://schemas.openxmlformats.org/spreadsheetml/2006/main">
  <c r="K249" i="2" l="1"/>
  <c r="K246" i="2" s="1"/>
  <c r="L246" i="2" s="1"/>
  <c r="J249" i="2"/>
  <c r="J246" i="2" s="1"/>
  <c r="K247" i="2"/>
  <c r="J247" i="2"/>
  <c r="L250" i="2"/>
  <c r="L248" i="2"/>
  <c r="L346" i="2"/>
  <c r="K345" i="2"/>
  <c r="L345" i="2" s="1"/>
  <c r="J345" i="2"/>
  <c r="L354" i="2"/>
  <c r="L352" i="2"/>
  <c r="K353" i="2"/>
  <c r="K351" i="2"/>
  <c r="L351" i="2" s="1"/>
  <c r="J353" i="2"/>
  <c r="J351" i="2"/>
  <c r="K343" i="2"/>
  <c r="L343" i="2" s="1"/>
  <c r="J343" i="2"/>
  <c r="L344" i="2"/>
  <c r="K307" i="2"/>
  <c r="J307" i="2"/>
  <c r="L308" i="2"/>
  <c r="L353" i="2" l="1"/>
  <c r="L307" i="2"/>
  <c r="K267" i="2"/>
  <c r="L242" i="2"/>
  <c r="L241" i="2"/>
  <c r="K240" i="2"/>
  <c r="J240" i="2"/>
  <c r="L214" i="2"/>
  <c r="K213" i="2"/>
  <c r="J213" i="2"/>
  <c r="K209" i="2"/>
  <c r="J209" i="2"/>
  <c r="L212" i="2"/>
  <c r="L206" i="2"/>
  <c r="K207" i="2"/>
  <c r="K205" i="2"/>
  <c r="J207" i="2"/>
  <c r="J205" i="2"/>
  <c r="K193" i="2"/>
  <c r="J193" i="2"/>
  <c r="L194" i="2"/>
  <c r="K187" i="2"/>
  <c r="J187" i="2"/>
  <c r="L188" i="2"/>
  <c r="L183" i="2"/>
  <c r="K182" i="2"/>
  <c r="J182" i="2"/>
  <c r="K184" i="2"/>
  <c r="J184" i="2"/>
  <c r="K177" i="2"/>
  <c r="J177" i="2"/>
  <c r="L178" i="2"/>
  <c r="K151" i="2"/>
  <c r="L150" i="2"/>
  <c r="L148" i="2"/>
  <c r="K149" i="2"/>
  <c r="K147" i="2"/>
  <c r="J151" i="2"/>
  <c r="J149" i="2"/>
  <c r="J147" i="2"/>
  <c r="L193" i="2" l="1"/>
  <c r="L240" i="2"/>
  <c r="L213" i="2"/>
  <c r="L205" i="2"/>
  <c r="L147" i="2"/>
  <c r="L182" i="2"/>
  <c r="L149" i="2"/>
  <c r="J136" i="2" l="1"/>
  <c r="K136" i="2"/>
  <c r="K10" i="2"/>
  <c r="L368" i="2"/>
  <c r="K367" i="2"/>
  <c r="J367" i="2"/>
  <c r="L366" i="2"/>
  <c r="K365" i="2"/>
  <c r="J365" i="2"/>
  <c r="L364" i="2"/>
  <c r="K363" i="2"/>
  <c r="J363" i="2"/>
  <c r="L362" i="2"/>
  <c r="K361" i="2"/>
  <c r="J361" i="2"/>
  <c r="L350" i="2"/>
  <c r="K349" i="2"/>
  <c r="J349" i="2"/>
  <c r="L334" i="2"/>
  <c r="K333" i="2"/>
  <c r="J333" i="2"/>
  <c r="L329" i="2"/>
  <c r="K328" i="2"/>
  <c r="J328" i="2"/>
  <c r="K323" i="2"/>
  <c r="J323" i="2"/>
  <c r="L325" i="2"/>
  <c r="L304" i="2"/>
  <c r="K303" i="2"/>
  <c r="J303" i="2"/>
  <c r="L328" i="2" l="1"/>
  <c r="L349" i="2"/>
  <c r="L363" i="2"/>
  <c r="L367" i="2"/>
  <c r="L303" i="2"/>
  <c r="L361" i="2"/>
  <c r="L333" i="2"/>
  <c r="L365" i="2"/>
  <c r="L260" i="2"/>
  <c r="K259" i="2"/>
  <c r="J259" i="2"/>
  <c r="L245" i="2"/>
  <c r="L244" i="2"/>
  <c r="K243" i="2"/>
  <c r="K239" i="2" s="1"/>
  <c r="J243" i="2"/>
  <c r="J239" i="2" s="1"/>
  <c r="L238" i="2"/>
  <c r="K237" i="2"/>
  <c r="J237" i="2"/>
  <c r="L226" i="2"/>
  <c r="L224" i="2"/>
  <c r="K225" i="2"/>
  <c r="K223" i="2"/>
  <c r="J225" i="2"/>
  <c r="J223" i="2"/>
  <c r="L259" i="2" l="1"/>
  <c r="L239" i="2"/>
  <c r="L237" i="2"/>
  <c r="L243" i="2"/>
  <c r="L225" i="2"/>
  <c r="L223" i="2"/>
  <c r="L218" i="2"/>
  <c r="K217" i="2"/>
  <c r="K216" i="2" s="1"/>
  <c r="K215" i="2" s="1"/>
  <c r="J217" i="2"/>
  <c r="J216" i="2" s="1"/>
  <c r="J215" i="2" s="1"/>
  <c r="L202" i="2"/>
  <c r="K201" i="2"/>
  <c r="J201" i="2"/>
  <c r="L185" i="2"/>
  <c r="K160" i="2"/>
  <c r="J160" i="2"/>
  <c r="K90" i="2"/>
  <c r="K130" i="2"/>
  <c r="J130" i="2"/>
  <c r="L132" i="2"/>
  <c r="K85" i="2"/>
  <c r="J85" i="2"/>
  <c r="L87" i="2"/>
  <c r="L40" i="2"/>
  <c r="K39" i="2"/>
  <c r="J39" i="2"/>
  <c r="K64" i="2"/>
  <c r="J64" i="2"/>
  <c r="L65" i="2"/>
  <c r="L216" i="2" l="1"/>
  <c r="L217" i="2"/>
  <c r="L184" i="2"/>
  <c r="L201" i="2"/>
  <c r="L64" i="2"/>
  <c r="L39" i="2"/>
  <c r="K23" i="2" l="1"/>
  <c r="J23" i="2"/>
  <c r="L24" i="2"/>
  <c r="K319" i="2"/>
  <c r="J319" i="2"/>
  <c r="L322" i="2"/>
  <c r="L321" i="2"/>
  <c r="K309" i="2"/>
  <c r="J309" i="2"/>
  <c r="L311" i="2"/>
  <c r="K269" i="2"/>
  <c r="K144" i="2"/>
  <c r="K143" i="2" s="1"/>
  <c r="J144" i="2"/>
  <c r="J143" i="2" s="1"/>
  <c r="L146" i="2"/>
  <c r="K123" i="2"/>
  <c r="J123" i="2"/>
  <c r="L124" i="2"/>
  <c r="K116" i="2"/>
  <c r="J116" i="2"/>
  <c r="L117" i="2"/>
  <c r="K114" i="2"/>
  <c r="K111" i="2"/>
  <c r="J111" i="2"/>
  <c r="L112" i="2"/>
  <c r="K108" i="2"/>
  <c r="J108" i="2"/>
  <c r="L109" i="2"/>
  <c r="K105" i="2"/>
  <c r="J105" i="2"/>
  <c r="L106" i="2"/>
  <c r="K102" i="2"/>
  <c r="J102" i="2"/>
  <c r="L103" i="2"/>
  <c r="K93" i="2"/>
  <c r="J93" i="2"/>
  <c r="L94" i="2"/>
  <c r="J90" i="2"/>
  <c r="L91" i="2"/>
  <c r="K29" i="2"/>
  <c r="K16" i="2"/>
  <c r="J16" i="2"/>
  <c r="L20" i="2"/>
  <c r="L360" i="2"/>
  <c r="L358" i="2"/>
  <c r="L356" i="2"/>
  <c r="L348" i="2"/>
  <c r="L342" i="2"/>
  <c r="L339" i="2"/>
  <c r="L337" i="2"/>
  <c r="L336" i="2"/>
  <c r="L332" i="2"/>
  <c r="L331" i="2"/>
  <c r="L327" i="2"/>
  <c r="L324" i="2"/>
  <c r="L320" i="2"/>
  <c r="L318" i="2"/>
  <c r="L317" i="2"/>
  <c r="L316" i="2"/>
  <c r="L314" i="2"/>
  <c r="L312" i="2"/>
  <c r="L310" i="2"/>
  <c r="L302" i="2"/>
  <c r="L300" i="2"/>
  <c r="L297" i="2"/>
  <c r="L295" i="2"/>
  <c r="L294" i="2"/>
  <c r="L291" i="2"/>
  <c r="L289" i="2"/>
  <c r="L287" i="2"/>
  <c r="L283" i="2"/>
  <c r="L282" i="2"/>
  <c r="L280" i="2"/>
  <c r="L276" i="2"/>
  <c r="L272" i="2"/>
  <c r="L270" i="2"/>
  <c r="L268" i="2"/>
  <c r="L265" i="2"/>
  <c r="L264" i="2"/>
  <c r="L262" i="2"/>
  <c r="L258" i="2"/>
  <c r="L254" i="2"/>
  <c r="L236" i="2"/>
  <c r="L232" i="2"/>
  <c r="L229" i="2"/>
  <c r="L222" i="2"/>
  <c r="L204" i="2"/>
  <c r="L198" i="2"/>
  <c r="L192" i="2"/>
  <c r="L189" i="2"/>
  <c r="L181" i="2"/>
  <c r="L179" i="2"/>
  <c r="L176" i="2"/>
  <c r="L174" i="2"/>
  <c r="L170" i="2"/>
  <c r="L169" i="2"/>
  <c r="L168" i="2"/>
  <c r="L166" i="2"/>
  <c r="L161" i="2"/>
  <c r="L158" i="2"/>
  <c r="L156" i="2"/>
  <c r="L152" i="2"/>
  <c r="L145" i="2"/>
  <c r="L141" i="2"/>
  <c r="L138" i="2"/>
  <c r="L137" i="2"/>
  <c r="L134" i="2"/>
  <c r="L131" i="2"/>
  <c r="L129" i="2"/>
  <c r="L127" i="2"/>
  <c r="L125" i="2"/>
  <c r="L122" i="2"/>
  <c r="L121" i="2"/>
  <c r="L120" i="2"/>
  <c r="L118" i="2"/>
  <c r="L115" i="2"/>
  <c r="L113" i="2"/>
  <c r="L110" i="2"/>
  <c r="L107" i="2"/>
  <c r="L104" i="2"/>
  <c r="L101" i="2"/>
  <c r="L99" i="2"/>
  <c r="L97" i="2"/>
  <c r="L95" i="2"/>
  <c r="L92" i="2"/>
  <c r="L89" i="2"/>
  <c r="L86" i="2"/>
  <c r="L84" i="2"/>
  <c r="L82" i="2"/>
  <c r="L80" i="2"/>
  <c r="L76" i="2"/>
  <c r="L74" i="2"/>
  <c r="L71" i="2"/>
  <c r="L69" i="2"/>
  <c r="L68" i="2"/>
  <c r="L63" i="2"/>
  <c r="L61" i="2"/>
  <c r="L59" i="2"/>
  <c r="L57" i="2"/>
  <c r="L55" i="2"/>
  <c r="L53" i="2"/>
  <c r="L52" i="2"/>
  <c r="L50" i="2"/>
  <c r="L48" i="2"/>
  <c r="L46" i="2"/>
  <c r="L44" i="2"/>
  <c r="L42" i="2"/>
  <c r="L38" i="2"/>
  <c r="L36" i="2"/>
  <c r="L34" i="2"/>
  <c r="L32" i="2"/>
  <c r="L30" i="2"/>
  <c r="L28" i="2"/>
  <c r="L27" i="2"/>
  <c r="L25" i="2"/>
  <c r="L22" i="2"/>
  <c r="L19" i="2"/>
  <c r="L18" i="2"/>
  <c r="L17" i="2"/>
  <c r="L15" i="2"/>
  <c r="L13" i="2"/>
  <c r="L11" i="2"/>
  <c r="K359" i="2"/>
  <c r="K357" i="2"/>
  <c r="K355" i="2"/>
  <c r="K347" i="2"/>
  <c r="K341" i="2"/>
  <c r="K338" i="2"/>
  <c r="K335" i="2"/>
  <c r="K330" i="2"/>
  <c r="K326" i="2"/>
  <c r="K315" i="2"/>
  <c r="K313" i="2"/>
  <c r="K301" i="2"/>
  <c r="K299" i="2"/>
  <c r="K296" i="2"/>
  <c r="K293" i="2"/>
  <c r="K290" i="2"/>
  <c r="K288" i="2"/>
  <c r="K286" i="2"/>
  <c r="K281" i="2"/>
  <c r="K279" i="2"/>
  <c r="K275" i="2"/>
  <c r="K274" i="2" s="1"/>
  <c r="K271" i="2"/>
  <c r="K263" i="2"/>
  <c r="K261" i="2"/>
  <c r="K257" i="2"/>
  <c r="K253" i="2"/>
  <c r="K252" i="2" s="1"/>
  <c r="K251" i="2" s="1"/>
  <c r="K235" i="2"/>
  <c r="K234" i="2" s="1"/>
  <c r="K233" i="2" s="1"/>
  <c r="K231" i="2"/>
  <c r="K228" i="2"/>
  <c r="K221" i="2"/>
  <c r="K220" i="2" s="1"/>
  <c r="K211" i="2"/>
  <c r="K203" i="2"/>
  <c r="K197" i="2"/>
  <c r="K196" i="2" s="1"/>
  <c r="K195" i="2" s="1"/>
  <c r="K191" i="2"/>
  <c r="K190" i="2" s="1"/>
  <c r="K186" i="2"/>
  <c r="K180" i="2"/>
  <c r="K175" i="2"/>
  <c r="K173" i="2"/>
  <c r="K167" i="2"/>
  <c r="K165" i="2"/>
  <c r="K159" i="2"/>
  <c r="K157" i="2"/>
  <c r="K155" i="2"/>
  <c r="K140" i="2"/>
  <c r="K139" i="2" s="1"/>
  <c r="K135" i="2"/>
  <c r="K133" i="2"/>
  <c r="K128" i="2"/>
  <c r="K126" i="2"/>
  <c r="K119" i="2"/>
  <c r="K100" i="2"/>
  <c r="K98" i="2"/>
  <c r="K96" i="2"/>
  <c r="K88" i="2"/>
  <c r="K83" i="2"/>
  <c r="K81" i="2"/>
  <c r="K79" i="2"/>
  <c r="K75" i="2"/>
  <c r="K73" i="2"/>
  <c r="K70" i="2"/>
  <c r="K67" i="2"/>
  <c r="K62" i="2"/>
  <c r="K60" i="2"/>
  <c r="K58" i="2"/>
  <c r="K56" i="2"/>
  <c r="K54" i="2"/>
  <c r="K51" i="2"/>
  <c r="K49" i="2"/>
  <c r="K47" i="2"/>
  <c r="K45" i="2"/>
  <c r="K43" i="2"/>
  <c r="K41" i="2"/>
  <c r="K37" i="2"/>
  <c r="K35" i="2"/>
  <c r="K33" i="2"/>
  <c r="K31" i="2"/>
  <c r="K26" i="2"/>
  <c r="K21" i="2"/>
  <c r="K14" i="2"/>
  <c r="K12" i="2"/>
  <c r="J359" i="2"/>
  <c r="J357" i="2"/>
  <c r="J355" i="2"/>
  <c r="J347" i="2"/>
  <c r="J341" i="2"/>
  <c r="J338" i="2"/>
  <c r="J335" i="2"/>
  <c r="J330" i="2"/>
  <c r="J326" i="2"/>
  <c r="J315" i="2"/>
  <c r="J313" i="2"/>
  <c r="J301" i="2"/>
  <c r="J299" i="2"/>
  <c r="J296" i="2"/>
  <c r="J293" i="2"/>
  <c r="J290" i="2"/>
  <c r="J288" i="2"/>
  <c r="J286" i="2"/>
  <c r="J281" i="2"/>
  <c r="J279" i="2"/>
  <c r="J275" i="2"/>
  <c r="J274" i="2" s="1"/>
  <c r="J271" i="2"/>
  <c r="J269" i="2"/>
  <c r="J267" i="2"/>
  <c r="J263" i="2"/>
  <c r="J261" i="2"/>
  <c r="J257" i="2"/>
  <c r="J253" i="2"/>
  <c r="J252" i="2" s="1"/>
  <c r="J251" i="2" s="1"/>
  <c r="J235" i="2"/>
  <c r="J234" i="2" s="1"/>
  <c r="J233" i="2" s="1"/>
  <c r="J231" i="2"/>
  <c r="J230" i="2" s="1"/>
  <c r="J228" i="2"/>
  <c r="J227" i="2" s="1"/>
  <c r="J221" i="2"/>
  <c r="J220" i="2" s="1"/>
  <c r="J211" i="2"/>
  <c r="J203" i="2"/>
  <c r="J197" i="2"/>
  <c r="J196" i="2" s="1"/>
  <c r="J195" i="2" s="1"/>
  <c r="J191" i="2"/>
  <c r="J190" i="2" s="1"/>
  <c r="J186" i="2"/>
  <c r="J180" i="2"/>
  <c r="J175" i="2"/>
  <c r="J173" i="2"/>
  <c r="J167" i="2"/>
  <c r="J165" i="2"/>
  <c r="J159" i="2"/>
  <c r="J157" i="2"/>
  <c r="J155" i="2"/>
  <c r="J140" i="2"/>
  <c r="J139" i="2" s="1"/>
  <c r="J135" i="2"/>
  <c r="J133" i="2"/>
  <c r="J128" i="2"/>
  <c r="J126" i="2"/>
  <c r="J119" i="2"/>
  <c r="J114" i="2"/>
  <c r="J100" i="2"/>
  <c r="J98" i="2"/>
  <c r="J96" i="2"/>
  <c r="J88" i="2"/>
  <c r="J83" i="2"/>
  <c r="J81" i="2"/>
  <c r="J79" i="2"/>
  <c r="J75" i="2"/>
  <c r="J73" i="2"/>
  <c r="J70" i="2"/>
  <c r="J67" i="2"/>
  <c r="J62" i="2"/>
  <c r="J60" i="2"/>
  <c r="J58" i="2"/>
  <c r="J56" i="2"/>
  <c r="J54" i="2"/>
  <c r="J51" i="2"/>
  <c r="J49" i="2"/>
  <c r="J47" i="2"/>
  <c r="J45" i="2"/>
  <c r="J43" i="2"/>
  <c r="J41" i="2"/>
  <c r="J37" i="2"/>
  <c r="J35" i="2"/>
  <c r="J33" i="2"/>
  <c r="J31" i="2"/>
  <c r="J29" i="2"/>
  <c r="J26" i="2"/>
  <c r="J21" i="2"/>
  <c r="J14" i="2"/>
  <c r="J12" i="2"/>
  <c r="J10" i="2"/>
  <c r="J340" i="2" l="1"/>
  <c r="K340" i="2"/>
  <c r="J306" i="2"/>
  <c r="J200" i="2"/>
  <c r="K306" i="2"/>
  <c r="K305" i="2" s="1"/>
  <c r="J172" i="2"/>
  <c r="J171" i="2" s="1"/>
  <c r="L211" i="2"/>
  <c r="L210" i="2" s="1"/>
  <c r="L209" i="2" s="1"/>
  <c r="L208" i="2" s="1"/>
  <c r="L207" i="2" s="1"/>
  <c r="K172" i="2"/>
  <c r="K171" i="2" s="1"/>
  <c r="K200" i="2"/>
  <c r="J66" i="2"/>
  <c r="K298" i="2"/>
  <c r="K66" i="2"/>
  <c r="J256" i="2"/>
  <c r="J298" i="2"/>
  <c r="J305" i="2"/>
  <c r="K256" i="2"/>
  <c r="J9" i="2"/>
  <c r="K9" i="2"/>
  <c r="J199" i="2"/>
  <c r="K78" i="2"/>
  <c r="K77" i="2" s="1"/>
  <c r="J142" i="2"/>
  <c r="L286" i="2"/>
  <c r="K273" i="2"/>
  <c r="L16" i="2"/>
  <c r="K164" i="2"/>
  <c r="K163" i="2" s="1"/>
  <c r="L281" i="2"/>
  <c r="L90" i="2"/>
  <c r="L100" i="2"/>
  <c r="L111" i="2"/>
  <c r="L123" i="2"/>
  <c r="L133" i="2"/>
  <c r="L175" i="2"/>
  <c r="L157" i="2"/>
  <c r="L251" i="2"/>
  <c r="L263" i="2"/>
  <c r="L290" i="2"/>
  <c r="L319" i="2"/>
  <c r="L79" i="2"/>
  <c r="L88" i="2"/>
  <c r="L98" i="2"/>
  <c r="L108" i="2"/>
  <c r="L119" i="2"/>
  <c r="L173" i="2"/>
  <c r="L54" i="2"/>
  <c r="L62" i="2"/>
  <c r="L261" i="2"/>
  <c r="L271" i="2"/>
  <c r="L315" i="2"/>
  <c r="K278" i="2"/>
  <c r="K277" i="2" s="1"/>
  <c r="L330" i="2"/>
  <c r="L73" i="2"/>
  <c r="L83" i="2"/>
  <c r="L93" i="2"/>
  <c r="L102" i="2"/>
  <c r="L114" i="2"/>
  <c r="L126" i="2"/>
  <c r="L135" i="2"/>
  <c r="L151" i="2"/>
  <c r="L177" i="2"/>
  <c r="L186" i="2"/>
  <c r="L231" i="2"/>
  <c r="L269" i="2"/>
  <c r="L70" i="2"/>
  <c r="L45" i="2"/>
  <c r="L228" i="2"/>
  <c r="L21" i="2"/>
  <c r="L195" i="2"/>
  <c r="L215" i="2"/>
  <c r="L288" i="2"/>
  <c r="L299" i="2"/>
  <c r="L29" i="2"/>
  <c r="J72" i="2"/>
  <c r="J273" i="2"/>
  <c r="J292" i="2"/>
  <c r="L14" i="2"/>
  <c r="L31" i="2"/>
  <c r="L41" i="2"/>
  <c r="L49" i="2"/>
  <c r="L58" i="2"/>
  <c r="L130" i="2"/>
  <c r="L144" i="2"/>
  <c r="L190" i="2"/>
  <c r="L296" i="2"/>
  <c r="L313" i="2"/>
  <c r="L326" i="2"/>
  <c r="L338" i="2"/>
  <c r="L357" i="2"/>
  <c r="L23" i="2"/>
  <c r="L33" i="2"/>
  <c r="L43" i="2"/>
  <c r="L51" i="2"/>
  <c r="L60" i="2"/>
  <c r="L301" i="2"/>
  <c r="L347" i="2"/>
  <c r="L359" i="2"/>
  <c r="L37" i="2"/>
  <c r="L47" i="2"/>
  <c r="L56" i="2"/>
  <c r="L67" i="2"/>
  <c r="K72" i="2"/>
  <c r="L85" i="2"/>
  <c r="L96" i="2"/>
  <c r="L105" i="2"/>
  <c r="L116" i="2"/>
  <c r="L128" i="2"/>
  <c r="L139" i="2"/>
  <c r="K154" i="2"/>
  <c r="K153" i="2" s="1"/>
  <c r="L167" i="2"/>
  <c r="L180" i="2"/>
  <c r="L203" i="2"/>
  <c r="L221" i="2"/>
  <c r="K230" i="2"/>
  <c r="L253" i="2"/>
  <c r="L275" i="2"/>
  <c r="K292" i="2"/>
  <c r="L323" i="2"/>
  <c r="L335" i="2"/>
  <c r="L355" i="2"/>
  <c r="L159" i="2"/>
  <c r="J78" i="2"/>
  <c r="J77" i="2" s="1"/>
  <c r="K227" i="2"/>
  <c r="L227" i="2" s="1"/>
  <c r="L160" i="2"/>
  <c r="L165" i="2"/>
  <c r="L191" i="2"/>
  <c r="L197" i="2"/>
  <c r="L293" i="2"/>
  <c r="L309" i="2"/>
  <c r="L35" i="2"/>
  <c r="K285" i="2"/>
  <c r="L136" i="2"/>
  <c r="L140" i="2"/>
  <c r="L155" i="2"/>
  <c r="L196" i="2"/>
  <c r="L187" i="2"/>
  <c r="L252" i="2"/>
  <c r="L12" i="2"/>
  <c r="L75" i="2"/>
  <c r="J154" i="2"/>
  <c r="K266" i="2"/>
  <c r="L81" i="2"/>
  <c r="L235" i="2"/>
  <c r="L257" i="2"/>
  <c r="L267" i="2"/>
  <c r="L279" i="2"/>
  <c r="L341" i="2"/>
  <c r="L26" i="2"/>
  <c r="L10" i="2"/>
  <c r="J278" i="2"/>
  <c r="J277" i="2" s="1"/>
  <c r="J164" i="2"/>
  <c r="J163" i="2" s="1"/>
  <c r="J219" i="2"/>
  <c r="J266" i="2"/>
  <c r="J285" i="2"/>
  <c r="L273" i="2" l="1"/>
  <c r="L234" i="2"/>
  <c r="L233" i="2"/>
  <c r="L230" i="2"/>
  <c r="K219" i="2"/>
  <c r="L305" i="2"/>
  <c r="L306" i="2"/>
  <c r="L72" i="2"/>
  <c r="L154" i="2"/>
  <c r="L277" i="2"/>
  <c r="L163" i="2"/>
  <c r="L274" i="2"/>
  <c r="K8" i="2"/>
  <c r="J153" i="2"/>
  <c r="L153" i="2" s="1"/>
  <c r="L164" i="2"/>
  <c r="L292" i="2"/>
  <c r="K199" i="2"/>
  <c r="L199" i="2" s="1"/>
  <c r="L200" i="2"/>
  <c r="K255" i="2"/>
  <c r="L256" i="2"/>
  <c r="K284" i="2"/>
  <c r="L285" i="2"/>
  <c r="L220" i="2"/>
  <c r="K142" i="2"/>
  <c r="L142" i="2" s="1"/>
  <c r="L143" i="2"/>
  <c r="L77" i="2"/>
  <c r="L266" i="2"/>
  <c r="L78" i="2"/>
  <c r="J284" i="2"/>
  <c r="L340" i="2"/>
  <c r="J8" i="2"/>
  <c r="L66" i="2"/>
  <c r="L298" i="2"/>
  <c r="L278" i="2"/>
  <c r="L9" i="2"/>
  <c r="J255" i="2"/>
  <c r="L255" i="2" l="1"/>
  <c r="L8" i="2"/>
  <c r="L219" i="2"/>
  <c r="K369" i="2"/>
  <c r="L284" i="2"/>
  <c r="L172" i="2"/>
  <c r="J369" i="2"/>
  <c r="L369" i="2" l="1"/>
  <c r="L171" i="2"/>
</calcChain>
</file>

<file path=xl/sharedStrings.xml><?xml version="1.0" encoding="utf-8"?>
<sst xmlns="http://schemas.openxmlformats.org/spreadsheetml/2006/main" count="867" uniqueCount="476">
  <si>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</si>
  <si>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</si>
  <si>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</si>
  <si>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</si>
  <si>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</si>
  <si>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</si>
  <si>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</si>
  <si>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</si>
  <si>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</si>
  <si>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</si>
  <si>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</si>
  <si>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</si>
  <si>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</si>
  <si>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</si>
  <si>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</si>
  <si>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</si>
  <si>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</si>
  <si>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</si>
  <si>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</si>
  <si>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</si>
  <si>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</si>
  <si>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</si>
  <si>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</si>
  <si>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</si>
  <si>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</si>
  <si>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</si>
  <si>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</si>
  <si>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</si>
  <si>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</si>
  <si>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</si>
  <si>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</si>
  <si>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</si>
  <si>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</si>
  <si>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</si>
  <si>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</si>
  <si>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</si>
  <si>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</si>
  <si>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</si>
  <si>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</si>
  <si>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</si>
  <si>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</si>
  <si>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</si>
  <si>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</si>
  <si>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</si>
  <si>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</si>
  <si>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</si>
  <si>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</si>
  <si>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</si>
  <si>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</si>
  <si>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</si>
  <si>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</si>
  <si>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</si>
  <si>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</si>
  <si>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</si>
  <si>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</si>
  <si>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</si>
  <si>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</si>
  <si>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</si>
  <si>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</si>
  <si>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</si>
  <si>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</si>
  <si>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</si>
  <si>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</si>
  <si>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</si>
  <si>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</si>
  <si>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</si>
  <si>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</si>
  <si>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</si>
  <si>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</si>
  <si>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</si>
  <si>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</si>
  <si>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</si>
  <si>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</si>
  <si>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</si>
  <si>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</si>
  <si>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</si>
  <si>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</si>
  <si>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</si>
  <si>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</si>
  <si>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</si>
  <si>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</si>
  <si>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</si>
  <si>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</si>
  <si>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</si>
  <si>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</si>
  <si>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</si>
  <si>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</si>
  <si>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</si>
  <si>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</si>
  <si>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</si>
  <si>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</si>
  <si>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</si>
  <si>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</si>
  <si>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</si>
  <si>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</si>
  <si>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</si>
  <si>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</si>
  <si>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</si>
  <si>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</si>
  <si>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</si>
  <si>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</si>
  <si>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</si>
  <si>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</si>
  <si>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</si>
  <si>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</si>
  <si>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</si>
  <si>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</si>
  <si>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</si>
  <si>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</si>
  <si>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</si>
  <si>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</si>
  <si>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</si>
  <si>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</si>
  <si>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</si>
  <si>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</si>
  <si>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</si>
  <si>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</si>
  <si>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</si>
  <si>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</si>
  <si>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</si>
  <si>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</si>
  <si>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</si>
  <si>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</si>
  <si>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</si>
  <si>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</si>
  <si>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</si>
  <si>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</si>
  <si>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</si>
  <si>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</si>
  <si>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</si>
  <si>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</si>
  <si>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</si>
  <si>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</si>
  <si>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</si>
  <si>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</si>
  <si>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</si>
  <si>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</si>
  <si>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</si>
  <si>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</si>
  <si>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</si>
  <si>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</si>
  <si>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</si>
  <si>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</si>
  <si>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</si>
  <si>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</si>
  <si>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</si>
  <si>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</si>
  <si>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</si>
  <si>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</si>
  <si>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</si>
  <si>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</si>
  <si>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</si>
  <si>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</si>
  <si>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</si>
  <si>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</si>
  <si>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</si>
  <si>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</si>
  <si>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</si>
  <si>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</si>
  <si>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</si>
  <si>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</si>
  <si>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</si>
  <si>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</si>
  <si>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</si>
  <si>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</si>
  <si>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</si>
  <si>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</si>
  <si>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</si>
  <si>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</si>
  <si>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</si>
  <si>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</si>
  <si>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</si>
  <si>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</si>
  <si>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</si>
  <si>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</si>
  <si>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</si>
  <si>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</si>
  <si>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</si>
  <si>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</si>
  <si>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</si>
  <si>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</si>
  <si>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</si>
  <si>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</si>
  <si>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</si>
  <si>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</si>
  <si>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</si>
  <si>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</si>
  <si>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</si>
  <si>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</si>
  <si>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</si>
  <si>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</si>
  <si>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</si>
  <si>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</si>
  <si>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</si>
  <si>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</si>
  <si>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</si>
  <si>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</si>
  <si>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</si>
  <si>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</si>
  <si>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</si>
  <si>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</si>
  <si>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</si>
  <si>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</si>
  <si>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</si>
  <si>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</si>
  <si>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</si>
  <si>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</si>
  <si>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</si>
  <si>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</si>
  <si>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</si>
  <si>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</si>
  <si>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</si>
  <si>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</si>
  <si>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</si>
  <si>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</si>
  <si>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</si>
  <si>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</si>
  <si>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</si>
  <si>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</si>
  <si>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</si>
  <si>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</si>
  <si>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</si>
  <si>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</si>
  <si>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</si>
  <si>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</si>
  <si>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</si>
  <si>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</si>
  <si>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</si>
  <si>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</si>
  <si>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</si>
  <si>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</si>
  <si>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</si>
  <si>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</si>
  <si>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</si>
  <si>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</si>
  <si>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</si>
  <si>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</si>
  <si>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</si>
  <si>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</si>
  <si>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</si>
  <si>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</si>
  <si>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</si>
  <si>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</si>
  <si>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</si>
  <si>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</si>
  <si>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</si>
  <si>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</si>
  <si>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</si>
  <si>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</si>
  <si>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</si>
  <si>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</si>
  <si>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</si>
  <si>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</si>
  <si>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</si>
  <si>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</si>
  <si>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</si>
  <si>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</si>
  <si>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</si>
  <si>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</si>
  <si>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</si>
  <si>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</si>
  <si>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</si>
  <si>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</si>
  <si>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</si>
  <si>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</si>
  <si>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</si>
  <si>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</si>
  <si>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</si>
  <si>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</si>
  <si>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</si>
  <si>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</si>
  <si>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</si>
  <si>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</si>
  <si>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</si>
  <si>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</si>
  <si>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</si>
  <si>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</si>
  <si>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</si>
  <si>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</si>
  <si>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</si>
  <si>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</si>
  <si>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</si>
  <si>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</si>
  <si>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</si>
  <si>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</si>
  <si>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</si>
  <si>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</si>
  <si>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</si>
  <si>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</si>
  <si>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</si>
  <si>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</si>
  <si>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</si>
  <si>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</si>
  <si>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</si>
  <si>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</si>
  <si>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</si>
  <si>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</si>
  <si>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</si>
  <si>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</si>
  <si>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</si>
  <si>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</si>
  <si>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</si>
  <si>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</si>
  <si>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</si>
  <si>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</si>
  <si>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</si>
  <si>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</si>
  <si>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</si>
  <si>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</si>
  <si>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</si>
  <si>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</si>
  <si>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</si>
  <si>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</si>
  <si>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</si>
  <si>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</si>
  <si>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</si>
  <si>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</si>
  <si>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</si>
  <si>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</si>
  <si>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</si>
  <si>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</si>
  <si>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</si>
  <si>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</si>
  <si>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</si>
  <si>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</si>
  <si>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</si>
  <si>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</si>
  <si>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</si>
  <si>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</si>
  <si>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</si>
  <si>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</si>
  <si>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</si>
  <si>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</si>
  <si>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</si>
  <si>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</si>
  <si>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</si>
  <si>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</si>
  <si>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</si>
  <si>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</si>
  <si>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</si>
  <si>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</si>
  <si>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</si>
  <si>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</si>
  <si>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</si>
  <si>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</si>
  <si>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</si>
  <si>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</si>
  <si>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</si>
  <si>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</si>
  <si>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</si>
  <si>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</si>
  <si>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</si>
  <si>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</si>
  <si>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</si>
  <si>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</si>
  <si>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</si>
  <si>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</si>
  <si>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</si>
  <si>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</si>
  <si>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</si>
  <si>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</si>
  <si>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</si>
  <si>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</si>
  <si>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</si>
  <si>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</si>
  <si>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</si>
  <si>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</si>
  <si>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</si>
  <si>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</si>
  <si>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</si>
  <si>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</si>
  <si>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</si>
  <si>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</si>
  <si>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</si>
  <si>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</si>
  <si>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</si>
  <si>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</si>
  <si>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</si>
  <si>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</si>
  <si>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</si>
  <si>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24.2.7256</t>
  </si>
  <si>
    <t>50.0.1112</t>
  </si>
  <si>
    <t>Реализация полномочий в области управления собственностью Гаврилов-Ямского муниципального района ( за исключением мероприятий по программам)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</si>
  <si>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</si>
  <si>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</si>
  <si>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</si>
  <si>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</si>
  <si>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</si>
  <si>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Мероприятия по повышению энергоэффективности и энергосбережению за счет средств областного бюджета</t>
  </si>
  <si>
    <t>Субсидия на проведение мероприятий по повышению энергоэффективности в МО области за счет средств областного бюджета</t>
  </si>
  <si>
    <t>Повышение финансовых возможностей поселений Гаврилов-Ямского муниципального района</t>
  </si>
  <si>
    <t>99.0.7244</t>
  </si>
  <si>
    <t>Уточненный план 2014 год                    (руб.)</t>
  </si>
  <si>
    <t>Процент исполнения</t>
  </si>
  <si>
    <t>03.1.5084</t>
  </si>
  <si>
    <t>Осуществление полномочий РФ по государственной регистрации актов гражданского состояния</t>
  </si>
  <si>
    <t>50.0.5930</t>
  </si>
  <si>
    <t>99.0.7294</t>
  </si>
  <si>
    <t>Приложение 2</t>
  </si>
  <si>
    <t>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</si>
  <si>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02.1.7408</t>
  </si>
  <si>
    <t>Оплата труда работников сферы образования за счет средств областного бюджета</t>
  </si>
  <si>
    <t>02.1.7048</t>
  </si>
  <si>
    <t>Расходы на оплату труда работников сферы культуры за счет средств областного бюджета</t>
  </si>
  <si>
    <t>11.1.7170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</si>
  <si>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</si>
  <si>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13.1.1030</t>
  </si>
  <si>
    <t>Мероприятия на частичную компенсацию расходов, связанных с выполнением полномочий по теплоснабжению</t>
  </si>
  <si>
    <t>14.3.1031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</si>
  <si>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</si>
  <si>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</si>
  <si>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</si>
  <si>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</si>
  <si>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Расходы на реализацию программразвития муниципальной службы в Ярославской области</t>
  </si>
  <si>
    <t>Расходы на реализацию мероприятий ОЦП "Развите органов местного самоуправленияна территории Ярославской области"</t>
  </si>
  <si>
    <t>21.3.7229</t>
  </si>
  <si>
    <t>Реализацию мероприятий ОЦП "Развите органов местного самоуправленияна территории Ярославской области"</t>
  </si>
  <si>
    <t>21.3.0000</t>
  </si>
  <si>
    <t>Cубсидия  на финансирование дорожного хозяйства за счет средств муниципального дорожного фонда Гаврилов-Ямского  муниципального района</t>
  </si>
  <si>
    <t>24.1.1005</t>
  </si>
  <si>
    <t>Дотация местным бюджетам на реализацию мероприятий, предусмотренных НПА ОГВ ЯО поселений</t>
  </si>
  <si>
    <t>36.3.7326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</si>
  <si>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</si>
  <si>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</si>
  <si>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Резервные фонды исполнительных органов государственной власти субъектов Российской Федерации</t>
  </si>
  <si>
    <t>50.0.8012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</si>
  <si>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</si>
  <si>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</si>
  <si>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</si>
  <si>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</si>
  <si>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99.0.9503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</si>
  <si>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</si>
  <si>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</si>
  <si>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</si>
  <si>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99.0.9603</t>
  </si>
  <si>
    <t xml:space="preserve">Расхода на развитие муниципальной службы </t>
  </si>
  <si>
    <t>Исполнено за 9 мес. 2014 года (руб.)</t>
  </si>
  <si>
    <t>мероприятия государственной программы Российской Федерации "Доступная среда" на 2011 - 2015 годы</t>
  </si>
  <si>
    <t>04.1.5027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</si>
  <si>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муниципального задания и иные цели в части обеспечения доступности объектов и услуг для инвалидов</t>
  </si>
  <si>
    <t>04.1.7085</t>
  </si>
  <si>
    <t>04.1.7413</t>
  </si>
  <si>
    <t>Расходы на оплату труда работников сферы молодежной политики за счет средств областного бюджета</t>
  </si>
  <si>
    <t>11.1.7067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</si>
  <si>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</si>
  <si>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11.4.7175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</si>
  <si>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</si>
  <si>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13.1.5080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</si>
  <si>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</si>
  <si>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</si>
  <si>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Расходы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 за счет средств областного бюджета</t>
  </si>
  <si>
    <t>13.1.7193</t>
  </si>
  <si>
    <t>Субсидия  на оказание адресной финансовой поддержки спортивным организациям,осуществляющих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</si>
  <si>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</si>
  <si>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частичную компенсацию расходов, связанных с выполнением полномочий по теплоснабжению</t>
  </si>
  <si>
    <t>14.3.0000</t>
  </si>
  <si>
    <t>21.1.7328</t>
  </si>
  <si>
    <t>Субсидия на реализацию ОЦП «Развитие органов местного самоуправления на территории Ярославской области» по направлению расходования средств на осуществление мероприятий по стимулированию труда работников органов местного самоуправления.</t>
  </si>
  <si>
    <t>21.3.7228</t>
  </si>
  <si>
    <t>Выполнение других обязательств государства</t>
  </si>
  <si>
    <t>50.0.1026</t>
  </si>
  <si>
    <t>99.0.7123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</si>
  <si>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</si>
  <si>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50.0.5020</t>
  </si>
  <si>
    <t>99.0.7169</t>
  </si>
  <si>
    <t xml:space="preserve"> Субсидия на оплату труда работников сферы культуры</t>
  </si>
  <si>
    <t>99.0.7170</t>
  </si>
  <si>
    <t xml:space="preserve">Субсидия на реализацию муниципальных программ развития малого и среднего предпринимательства монопрофильных образований </t>
  </si>
  <si>
    <t>50.0.7217</t>
  </si>
  <si>
    <t>Расходы на оказание поддержки центрам правовой информации</t>
  </si>
  <si>
    <t>Субсидия на оказание поддержки пунктам оказания бесплатной юридической помощи</t>
  </si>
  <si>
    <t>Субсидия на оказание поддержки центрам правовой информации</t>
  </si>
  <si>
    <t>21.4.0000</t>
  </si>
  <si>
    <t>21.4.7239</t>
  </si>
  <si>
    <t>21.4.7240</t>
  </si>
  <si>
    <t>от 23.10.2014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</si>
</sst>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1" xfId="0" applyFont="1" applyBorder="1" applyAlignment="1">
      <alignment wrapText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/>
      <protection hidden="1"/>
    </xf>
    <xf numFmtId="0" fontId="3" fillId="0" borderId="17" xfId="1" applyNumberFormat="1" applyFont="1" applyFill="1" applyBorder="1" applyAlignment="1" applyProtection="1">
      <alignment horizontal="center" vertical="top"/>
      <protection hidden="1"/>
    </xf>
    <xf numFmtId="49" fontId="3" fillId="0" borderId="17" xfId="1" applyNumberFormat="1" applyFont="1" applyFill="1" applyBorder="1" applyAlignment="1" applyProtection="1">
      <alignment horizontal="center" vertical="top"/>
      <protection hidden="1"/>
    </xf>
    <xf numFmtId="0" fontId="2" fillId="0" borderId="17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164" fontId="2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15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1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8" xfId="1" applyNumberFormat="1" applyFont="1" applyFill="1" applyBorder="1" applyAlignment="1" applyProtection="1">
      <alignment horizontal="right" vertical="top"/>
      <protection hidden="1"/>
    </xf>
    <xf numFmtId="0" fontId="3" fillId="0" borderId="22" xfId="1" applyNumberFormat="1" applyFont="1" applyFill="1" applyBorder="1" applyAlignment="1" applyProtection="1">
      <alignment horizontal="left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top"/>
      <protection hidden="1"/>
    </xf>
    <xf numFmtId="164" fontId="3" fillId="0" borderId="22" xfId="1" applyNumberFormat="1" applyFont="1" applyFill="1" applyBorder="1" applyAlignment="1" applyProtection="1">
      <alignment horizontal="center" vertical="top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>
      <alignment wrapText="1"/>
    </xf>
    <xf numFmtId="3" fontId="4" fillId="0" borderId="9" xfId="1" applyNumberFormat="1" applyFont="1" applyFill="1" applyBorder="1" applyAlignment="1" applyProtection="1">
      <alignment horizontal="right" vertical="top"/>
      <protection hidden="1"/>
    </xf>
    <xf numFmtId="3" fontId="3" fillId="0" borderId="24" xfId="1" applyNumberFormat="1" applyFont="1" applyFill="1" applyBorder="1" applyAlignment="1" applyProtection="1">
      <alignment horizontal="right" vertical="top"/>
      <protection hidden="1"/>
    </xf>
    <xf numFmtId="0" fontId="7" fillId="0" borderId="14" xfId="0" applyFont="1" applyBorder="1" applyAlignment="1">
      <alignment wrapText="1"/>
    </xf>
    <xf numFmtId="0" fontId="4" fillId="0" borderId="22" xfId="1" applyNumberFormat="1" applyFont="1" applyFill="1" applyBorder="1" applyAlignment="1" applyProtection="1">
      <alignment horizontal="left" vertical="top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21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7" xfId="0" applyFont="1" applyBorder="1" applyAlignment="1">
      <alignment wrapText="1"/>
    </xf>
    <xf numFmtId="0" fontId="3" fillId="0" borderId="26" xfId="1" applyNumberFormat="1" applyFont="1" applyFill="1" applyBorder="1" applyAlignment="1" applyProtection="1">
      <alignment horizontal="left" vertical="top" wrapText="1"/>
      <protection hidden="1"/>
    </xf>
    <xf numFmtId="0" fontId="6" fillId="0" borderId="27" xfId="0" applyFont="1" applyBorder="1" applyAlignment="1">
      <alignment wrapText="1"/>
    </xf>
    <xf numFmtId="0" fontId="3" fillId="0" borderId="28" xfId="1" applyNumberFormat="1" applyFont="1" applyFill="1" applyBorder="1" applyAlignment="1" applyProtection="1">
      <alignment horizontal="left" vertical="top" wrapText="1"/>
      <protection hidden="1"/>
    </xf>
    <xf numFmtId="0" fontId="3" fillId="0" borderId="27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9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30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31" xfId="1" applyNumberFormat="1" applyFont="1" applyFill="1" applyBorder="1" applyAlignment="1" applyProtection="1">
      <alignment horizontal="right" vertical="top"/>
      <protection hidden="1"/>
    </xf>
    <xf numFmtId="3" fontId="4" fillId="0" borderId="16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32" xfId="1" applyNumberFormat="1" applyFont="1" applyFill="1" applyBorder="1" applyAlignment="1" applyProtection="1">
      <alignment horizontal="right" vertical="top"/>
      <protection hidden="1"/>
    </xf>
    <xf numFmtId="3" fontId="2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7" xfId="1" applyNumberFormat="1" applyFont="1" applyFill="1" applyBorder="1" applyAlignment="1" applyProtection="1">
      <alignment horizontal="center" vertical="top"/>
      <protection hidden="1"/>
    </xf>
    <xf numFmtId="0" fontId="8" fillId="0" borderId="11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9" xfId="0" applyFont="1" applyBorder="1" applyAlignment="1">
      <alignment wrapText="1"/>
    </xf>
    <xf numFmtId="3" fontId="3" fillId="0" borderId="17" xfId="1" applyNumberFormat="1" applyFont="1" applyFill="1" applyBorder="1" applyAlignment="1" applyProtection="1">
      <alignment horizontal="right" vertical="top"/>
      <protection hidden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164" fontId="3" fillId="0" borderId="15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3" xfId="0" applyFont="1" applyBorder="1" applyAlignment="1">
      <alignment wrapText="1"/>
    </xf>
    <xf numFmtId="0" fontId="3" fillId="0" borderId="34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7" xfId="1" applyNumberFormat="1" applyFont="1" applyFill="1" applyBorder="1" applyAlignment="1" applyProtection="1">
      <alignment horizontal="left" vertical="top" wrapText="1"/>
      <protection hidden="1"/>
    </xf>
    <xf numFmtId="0" fontId="4" fillId="0" borderId="33" xfId="1" applyNumberFormat="1" applyFont="1" applyFill="1" applyBorder="1" applyAlignment="1" applyProtection="1">
      <alignment horizontal="left" vertical="top" wrapText="1"/>
      <protection hidden="1"/>
    </xf>
    <xf numFmtId="164" fontId="4" fillId="0" borderId="38" xfId="1" applyNumberFormat="1" applyFont="1" applyFill="1" applyBorder="1" applyAlignment="1" applyProtection="1">
      <alignment horizontal="center" vertical="top"/>
      <protection hidden="1"/>
    </xf>
    <xf numFmtId="164" fontId="3" fillId="0" borderId="34" xfId="1" applyNumberFormat="1" applyFont="1" applyFill="1" applyBorder="1" applyAlignment="1" applyProtection="1">
      <alignment horizontal="center" vertical="top"/>
      <protection hidden="1"/>
    </xf>
    <xf numFmtId="164" fontId="4" fillId="0" borderId="34" xfId="1" applyNumberFormat="1" applyFont="1" applyFill="1" applyBorder="1" applyAlignment="1" applyProtection="1">
      <alignment horizontal="center" vertical="top"/>
      <protection hidden="1"/>
    </xf>
    <xf numFmtId="164" fontId="3" fillId="0" borderId="39" xfId="1" applyNumberFormat="1" applyFont="1" applyFill="1" applyBorder="1" applyAlignment="1" applyProtection="1">
      <alignment horizontal="center" vertical="top"/>
      <protection hidden="1"/>
    </xf>
    <xf numFmtId="164" fontId="2" fillId="0" borderId="18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40" xfId="1" applyNumberFormat="1" applyFont="1" applyFill="1" applyBorder="1" applyAlignment="1" applyProtection="1">
      <alignment horizontal="center" vertical="top"/>
      <protection hidden="1"/>
    </xf>
    <xf numFmtId="0" fontId="2" fillId="0" borderId="35" xfId="1" applyNumberFormat="1" applyFont="1" applyFill="1" applyBorder="1" applyAlignment="1" applyProtection="1">
      <alignment horizontal="center" vertical="top"/>
      <protection hidden="1"/>
    </xf>
    <xf numFmtId="0" fontId="4" fillId="0" borderId="36" xfId="1" applyNumberFormat="1" applyFont="1" applyFill="1" applyBorder="1" applyAlignment="1" applyProtection="1">
      <alignment horizontal="center" vertical="top"/>
      <protection hidden="1"/>
    </xf>
    <xf numFmtId="0" fontId="6" fillId="0" borderId="13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0" fillId="0" borderId="13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4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0" fillId="0" borderId="15" xfId="0" applyNumberFormat="1" applyFont="1" applyFill="1" applyBorder="1" applyAlignment="1">
      <alignment horizontal="center"/>
    </xf>
    <xf numFmtId="49" fontId="3" fillId="0" borderId="23" xfId="1" applyNumberFormat="1" applyFont="1" applyFill="1" applyBorder="1" applyAlignment="1" applyProtection="1">
      <alignment horizontal="center" vertical="top"/>
      <protection hidden="1"/>
    </xf>
    <xf numFmtId="3" fontId="3" fillId="0" borderId="34" xfId="1" applyNumberFormat="1" applyFont="1" applyFill="1" applyBorder="1" applyAlignment="1" applyProtection="1">
      <alignment horizontal="right" vertical="top"/>
      <protection hidden="1"/>
    </xf>
    <xf numFmtId="49" fontId="3" fillId="0" borderId="16" xfId="1" applyNumberFormat="1" applyFont="1" applyFill="1" applyBorder="1" applyAlignment="1" applyProtection="1">
      <alignment horizontal="center" vertical="top"/>
      <protection hidden="1"/>
    </xf>
    <xf numFmtId="3" fontId="3" fillId="0" borderId="41" xfId="1" applyNumberFormat="1" applyFont="1" applyFill="1" applyBorder="1" applyAlignment="1" applyProtection="1">
      <alignment horizontal="right" vertical="top"/>
      <protection hidden="1"/>
    </xf>
    <xf numFmtId="3" fontId="3" fillId="0" borderId="42" xfId="1" applyNumberFormat="1" applyFont="1" applyFill="1" applyBorder="1" applyAlignment="1" applyProtection="1">
      <alignment horizontal="right" vertical="top"/>
      <protection hidden="1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3" fontId="4" fillId="0" borderId="41" xfId="1" applyNumberFormat="1" applyFont="1" applyFill="1" applyBorder="1" applyAlignment="1" applyProtection="1">
      <alignment horizontal="right" vertical="top"/>
      <protection hidden="1"/>
    </xf>
    <xf numFmtId="3" fontId="3" fillId="0" borderId="27" xfId="1" applyNumberFormat="1" applyFont="1" applyFill="1" applyBorder="1" applyAlignment="1" applyProtection="1">
      <alignment horizontal="right" vertical="top"/>
      <protection hidden="1"/>
    </xf>
    <xf numFmtId="0" fontId="3" fillId="0" borderId="27" xfId="1" applyNumberFormat="1" applyFont="1" applyFill="1" applyBorder="1" applyAlignment="1" applyProtection="1">
      <alignment horizontal="center" vertical="top"/>
      <protection hidden="1"/>
    </xf>
    <xf numFmtId="3" fontId="3" fillId="0" borderId="16" xfId="1" applyNumberFormat="1" applyFont="1" applyFill="1" applyBorder="1" applyAlignment="1" applyProtection="1">
      <alignment horizontal="right" vertical="top"/>
      <protection hidden="1"/>
    </xf>
    <xf numFmtId="3" fontId="3" fillId="0" borderId="43" xfId="1" applyNumberFormat="1" applyFont="1" applyFill="1" applyBorder="1" applyAlignment="1" applyProtection="1">
      <alignment horizontal="right" vertical="top"/>
      <protection hidden="1"/>
    </xf>
    <xf numFmtId="49" fontId="4" fillId="0" borderId="17" xfId="1" applyNumberFormat="1" applyFont="1" applyFill="1" applyBorder="1" applyAlignment="1" applyProtection="1">
      <alignment horizontal="center" vertical="top"/>
      <protection hidden="1"/>
    </xf>
    <xf numFmtId="0" fontId="3" fillId="0" borderId="44" xfId="1" applyNumberFormat="1" applyFont="1" applyFill="1" applyBorder="1" applyAlignment="1" applyProtection="1">
      <alignment horizontal="center" vertical="top"/>
      <protection hidden="1"/>
    </xf>
    <xf numFmtId="164" fontId="3" fillId="0" borderId="41" xfId="1" applyNumberFormat="1" applyFont="1" applyFill="1" applyBorder="1" applyAlignment="1" applyProtection="1">
      <alignment horizontal="center" vertical="top"/>
      <protection hidden="1"/>
    </xf>
    <xf numFmtId="0" fontId="3" fillId="0" borderId="45" xfId="1" applyNumberFormat="1" applyFont="1" applyFill="1" applyBorder="1" applyAlignment="1" applyProtection="1">
      <alignment horizontal="center" vertical="top"/>
      <protection hidden="1"/>
    </xf>
    <xf numFmtId="0" fontId="3" fillId="0" borderId="32" xfId="1" applyNumberFormat="1" applyFont="1" applyFill="1" applyBorder="1" applyAlignment="1" applyProtection="1">
      <alignment horizontal="left" vertical="top" wrapText="1"/>
      <protection hidden="1"/>
    </xf>
    <xf numFmtId="3" fontId="3" fillId="0" borderId="46" xfId="1" applyNumberFormat="1" applyFont="1" applyFill="1" applyBorder="1" applyAlignment="1" applyProtection="1">
      <alignment horizontal="right" vertical="top"/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3" fillId="0" borderId="47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Protection="1">
      <protection hidden="1"/>
    </xf>
    <xf numFmtId="0" fontId="1" fillId="0" borderId="16" xfId="1" applyFont="1" applyFill="1" applyBorder="1"/>
    <xf numFmtId="3" fontId="2" fillId="0" borderId="21" xfId="1" applyNumberFormat="1" applyFont="1" applyFill="1" applyBorder="1" applyAlignment="1" applyProtection="1">
      <alignment horizontal="right" vertical="top"/>
      <protection hidden="1"/>
    </xf>
    <xf numFmtId="3" fontId="3" fillId="0" borderId="4" xfId="1" applyNumberFormat="1" applyFont="1" applyFill="1" applyBorder="1" applyAlignment="1" applyProtection="1">
      <alignment horizontal="right" vertical="top"/>
      <protection hidden="1"/>
    </xf>
    <xf numFmtId="3" fontId="2" fillId="0" borderId="48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3" fontId="4" fillId="0" borderId="34" xfId="1" applyNumberFormat="1" applyFont="1" applyFill="1" applyBorder="1" applyAlignment="1" applyProtection="1">
      <alignment horizontal="right" vertical="top"/>
      <protection hidden="1"/>
    </xf>
    <xf numFmtId="3" fontId="4" fillId="0" borderId="38" xfId="1" applyNumberFormat="1" applyFont="1" applyFill="1" applyBorder="1" applyAlignment="1" applyProtection="1">
      <alignment horizontal="right" vertical="top"/>
      <protection hidden="1"/>
    </xf>
    <xf numFmtId="164" fontId="3" fillId="0" borderId="14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3" fontId="3" fillId="0" borderId="38" xfId="1" applyNumberFormat="1" applyFont="1" applyFill="1" applyBorder="1" applyAlignment="1" applyProtection="1">
      <alignment horizontal="right" vertical="top"/>
      <protection hidden="1"/>
    </xf>
    <xf numFmtId="49" fontId="4" fillId="0" borderId="36" xfId="1" applyNumberFormat="1" applyFont="1" applyFill="1" applyBorder="1" applyAlignment="1" applyProtection="1">
      <alignment horizontal="center" vertical="top"/>
      <protection hidden="1"/>
    </xf>
    <xf numFmtId="49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9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12.28515625" style="5" customWidth="1"/>
    <col min="9" max="9" width="5.5703125" style="5" customWidth="1"/>
    <col min="10" max="10" width="13" style="5" customWidth="1"/>
    <col min="11" max="11" width="14.140625" style="5" customWidth="1"/>
    <col min="12" max="12" width="9.7109375" style="5" customWidth="1"/>
    <col min="13" max="239" width="9.140625" style="5" customWidth="1"/>
    <col min="240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13" t="s">
        <v>398</v>
      </c>
      <c r="L1" s="213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14" t="s">
        <v>367</v>
      </c>
      <c r="L2" s="214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13" t="s">
        <v>475</v>
      </c>
      <c r="L3" s="21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215" t="s">
        <v>366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</row>
    <row r="6" spans="1:12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66" customHeight="1" thickBot="1" x14ac:dyDescent="0.3">
      <c r="A7" s="2"/>
      <c r="B7" s="3"/>
      <c r="C7" s="3"/>
      <c r="D7" s="3"/>
      <c r="E7" s="4"/>
      <c r="F7" s="4"/>
      <c r="G7" s="59" t="s">
        <v>207</v>
      </c>
      <c r="H7" s="75" t="s">
        <v>206</v>
      </c>
      <c r="I7" s="59" t="s">
        <v>205</v>
      </c>
      <c r="J7" s="138" t="s">
        <v>392</v>
      </c>
      <c r="K7" s="75" t="s">
        <v>436</v>
      </c>
      <c r="L7" s="59" t="s">
        <v>393</v>
      </c>
    </row>
    <row r="8" spans="1:12" ht="63.75" thickBot="1" x14ac:dyDescent="0.3">
      <c r="A8" s="1"/>
      <c r="B8" s="216" t="s">
        <v>204</v>
      </c>
      <c r="C8" s="216"/>
      <c r="D8" s="216"/>
      <c r="E8" s="216"/>
      <c r="F8" s="217"/>
      <c r="G8" s="62" t="s">
        <v>218</v>
      </c>
      <c r="H8" s="63" t="s">
        <v>203</v>
      </c>
      <c r="I8" s="64" t="s">
        <v>0</v>
      </c>
      <c r="J8" s="65">
        <f>SUM(J9+J66+J72)</f>
        <v>532859284</v>
      </c>
      <c r="K8" s="65">
        <f>SUM(K9+K66+K72)</f>
        <v>411502145</v>
      </c>
      <c r="L8" s="158">
        <f t="shared" ref="L8:L73" si="0">K8/J8%</f>
        <v>77.225293310269137</v>
      </c>
    </row>
    <row r="9" spans="1:12" ht="48" customHeight="1" x14ac:dyDescent="0.25">
      <c r="A9" s="1"/>
      <c r="B9" s="224" t="s">
        <v>202</v>
      </c>
      <c r="C9" s="224"/>
      <c r="D9" s="224"/>
      <c r="E9" s="224"/>
      <c r="F9" s="225"/>
      <c r="G9" s="73" t="s">
        <v>234</v>
      </c>
      <c r="H9" s="60" t="s">
        <v>201</v>
      </c>
      <c r="I9" s="61" t="s">
        <v>0</v>
      </c>
      <c r="J9" s="71">
        <f>SUM(J10+J12+J14+J16+J21+J23+J26+J29+J31+J33+J35+J37+J41+J43+J45+J47+J49+J51+J54+J56+J58+J60+J62+J64+J39)</f>
        <v>527212246</v>
      </c>
      <c r="K9" s="71">
        <f>SUM(K10+K12+K14+K16+K21+K23+K26+K29+K31+K33+K35+K37+K41+K43+K45+K47+K49+K51+K54+K56+K58+K60+K62+K64+K39)</f>
        <v>406647553</v>
      </c>
      <c r="L9" s="158">
        <f t="shared" si="0"/>
        <v>77.131659229326786</v>
      </c>
    </row>
    <row r="10" spans="1:12" ht="31.5" x14ac:dyDescent="0.25">
      <c r="A10" s="1"/>
      <c r="B10" s="222" t="s">
        <v>200</v>
      </c>
      <c r="C10" s="222"/>
      <c r="D10" s="222"/>
      <c r="E10" s="222"/>
      <c r="F10" s="223"/>
      <c r="G10" s="76" t="s">
        <v>219</v>
      </c>
      <c r="H10" s="50" t="s">
        <v>227</v>
      </c>
      <c r="I10" s="57" t="s">
        <v>0</v>
      </c>
      <c r="J10" s="54">
        <f>SUM(J11)</f>
        <v>48212000</v>
      </c>
      <c r="K10" s="54">
        <f>SUM(K11)</f>
        <v>35296672</v>
      </c>
      <c r="L10" s="158">
        <f t="shared" si="0"/>
        <v>73.211383058159797</v>
      </c>
    </row>
    <row r="11" spans="1:12" ht="50.25" customHeight="1" x14ac:dyDescent="0.25">
      <c r="A11" s="1"/>
      <c r="B11" s="220">
        <v>500</v>
      </c>
      <c r="C11" s="220"/>
      <c r="D11" s="220"/>
      <c r="E11" s="220"/>
      <c r="F11" s="221"/>
      <c r="G11" s="48" t="s">
        <v>4</v>
      </c>
      <c r="H11" s="50" t="s">
        <v>0</v>
      </c>
      <c r="I11" s="57">
        <v>600</v>
      </c>
      <c r="J11" s="54">
        <v>48212000</v>
      </c>
      <c r="K11" s="54">
        <v>35296672</v>
      </c>
      <c r="L11" s="158">
        <f t="shared" si="0"/>
        <v>73.211383058159797</v>
      </c>
    </row>
    <row r="12" spans="1:12" ht="31.5" x14ac:dyDescent="0.25">
      <c r="A12" s="1"/>
      <c r="B12" s="218" t="s">
        <v>199</v>
      </c>
      <c r="C12" s="218"/>
      <c r="D12" s="218"/>
      <c r="E12" s="218"/>
      <c r="F12" s="219"/>
      <c r="G12" s="44" t="s">
        <v>220</v>
      </c>
      <c r="H12" s="50" t="s">
        <v>228</v>
      </c>
      <c r="I12" s="57" t="s">
        <v>0</v>
      </c>
      <c r="J12" s="54">
        <f>SUM(J13)</f>
        <v>53138000</v>
      </c>
      <c r="K12" s="54">
        <f>SUM(K13)</f>
        <v>37889303</v>
      </c>
      <c r="L12" s="158">
        <f t="shared" si="0"/>
        <v>71.303592532650839</v>
      </c>
    </row>
    <row r="13" spans="1:12" ht="51" customHeight="1" x14ac:dyDescent="0.25">
      <c r="A13" s="1"/>
      <c r="B13" s="222">
        <v>100</v>
      </c>
      <c r="C13" s="222"/>
      <c r="D13" s="222"/>
      <c r="E13" s="222"/>
      <c r="F13" s="223"/>
      <c r="G13" s="44" t="s">
        <v>4</v>
      </c>
      <c r="H13" s="50" t="s">
        <v>0</v>
      </c>
      <c r="I13" s="57">
        <v>600</v>
      </c>
      <c r="J13" s="54">
        <v>53138000</v>
      </c>
      <c r="K13" s="54">
        <v>37889303</v>
      </c>
      <c r="L13" s="158">
        <f t="shared" si="0"/>
        <v>71.303592532650839</v>
      </c>
    </row>
    <row r="14" spans="1:12" ht="35.25" customHeight="1" x14ac:dyDescent="0.25">
      <c r="A14" s="1"/>
      <c r="B14" s="222">
        <v>200</v>
      </c>
      <c r="C14" s="222"/>
      <c r="D14" s="222"/>
      <c r="E14" s="222"/>
      <c r="F14" s="223"/>
      <c r="G14" s="44" t="s">
        <v>221</v>
      </c>
      <c r="H14" s="50" t="s">
        <v>229</v>
      </c>
      <c r="I14" s="57"/>
      <c r="J14" s="54">
        <f>SUM(J15)</f>
        <v>42830000</v>
      </c>
      <c r="K14" s="54">
        <f>SUM(K15)</f>
        <v>25658945</v>
      </c>
      <c r="L14" s="158">
        <f t="shared" si="0"/>
        <v>59.908813915479804</v>
      </c>
    </row>
    <row r="15" spans="1:12" ht="52.5" customHeight="1" x14ac:dyDescent="0.25">
      <c r="A15" s="1"/>
      <c r="B15" s="222">
        <v>300</v>
      </c>
      <c r="C15" s="222"/>
      <c r="D15" s="222"/>
      <c r="E15" s="222"/>
      <c r="F15" s="223"/>
      <c r="G15" s="44" t="s">
        <v>4</v>
      </c>
      <c r="H15" s="50" t="s">
        <v>0</v>
      </c>
      <c r="I15" s="57">
        <v>600</v>
      </c>
      <c r="J15" s="54">
        <v>42830000</v>
      </c>
      <c r="K15" s="54">
        <v>25658945</v>
      </c>
      <c r="L15" s="158">
        <f t="shared" si="0"/>
        <v>59.908813915479804</v>
      </c>
    </row>
    <row r="16" spans="1:12" ht="31.5" x14ac:dyDescent="0.25">
      <c r="A16" s="1"/>
      <c r="B16" s="222">
        <v>600</v>
      </c>
      <c r="C16" s="222"/>
      <c r="D16" s="222"/>
      <c r="E16" s="222"/>
      <c r="F16" s="223"/>
      <c r="G16" s="44" t="s">
        <v>225</v>
      </c>
      <c r="H16" s="50" t="s">
        <v>233</v>
      </c>
      <c r="I16" s="57"/>
      <c r="J16" s="54">
        <f>SUM(J17:J20)</f>
        <v>13369744</v>
      </c>
      <c r="K16" s="54">
        <f>SUM(K17:K20)</f>
        <v>9058181</v>
      </c>
      <c r="L16" s="158">
        <f t="shared" si="0"/>
        <v>67.751342134898024</v>
      </c>
    </row>
    <row r="17" spans="1:12" ht="110.25" x14ac:dyDescent="0.25">
      <c r="A17" s="1"/>
      <c r="B17" s="220">
        <v>800</v>
      </c>
      <c r="C17" s="220"/>
      <c r="D17" s="220"/>
      <c r="E17" s="220"/>
      <c r="F17" s="221"/>
      <c r="G17" s="44" t="s">
        <v>3</v>
      </c>
      <c r="H17" s="50" t="s">
        <v>0</v>
      </c>
      <c r="I17" s="57">
        <v>100</v>
      </c>
      <c r="J17" s="54">
        <v>8273926</v>
      </c>
      <c r="K17" s="54">
        <v>5667064</v>
      </c>
      <c r="L17" s="158">
        <f t="shared" si="0"/>
        <v>68.493046710835955</v>
      </c>
    </row>
    <row r="18" spans="1:12" ht="47.25" x14ac:dyDescent="0.25">
      <c r="A18" s="1"/>
      <c r="B18" s="222">
        <v>200</v>
      </c>
      <c r="C18" s="222"/>
      <c r="D18" s="222"/>
      <c r="E18" s="222"/>
      <c r="F18" s="223"/>
      <c r="G18" s="44" t="s">
        <v>2</v>
      </c>
      <c r="H18" s="50" t="s">
        <v>0</v>
      </c>
      <c r="I18" s="57">
        <v>200</v>
      </c>
      <c r="J18" s="54">
        <v>1139618</v>
      </c>
      <c r="K18" s="54">
        <v>496372</v>
      </c>
      <c r="L18" s="158">
        <f t="shared" si="0"/>
        <v>43.555998589000872</v>
      </c>
    </row>
    <row r="19" spans="1:12" ht="49.5" customHeight="1" x14ac:dyDescent="0.25">
      <c r="A19" s="1"/>
      <c r="B19" s="220">
        <v>800</v>
      </c>
      <c r="C19" s="220"/>
      <c r="D19" s="220"/>
      <c r="E19" s="220"/>
      <c r="F19" s="221"/>
      <c r="G19" s="44" t="s">
        <v>4</v>
      </c>
      <c r="H19" s="50" t="s">
        <v>0</v>
      </c>
      <c r="I19" s="57">
        <v>600</v>
      </c>
      <c r="J19" s="54">
        <v>3950000</v>
      </c>
      <c r="K19" s="54">
        <v>2892667</v>
      </c>
      <c r="L19" s="158">
        <f t="shared" si="0"/>
        <v>73.232075949367086</v>
      </c>
    </row>
    <row r="20" spans="1:12" ht="16.5" x14ac:dyDescent="0.25">
      <c r="A20" s="1"/>
      <c r="B20" s="131"/>
      <c r="C20" s="131"/>
      <c r="D20" s="131"/>
      <c r="E20" s="131"/>
      <c r="F20" s="132"/>
      <c r="G20" s="66" t="s">
        <v>1</v>
      </c>
      <c r="H20" s="67" t="s">
        <v>0</v>
      </c>
      <c r="I20" s="68">
        <v>800</v>
      </c>
      <c r="J20" s="54">
        <v>6200</v>
      </c>
      <c r="K20" s="54">
        <v>2078</v>
      </c>
      <c r="L20" s="158">
        <f t="shared" si="0"/>
        <v>33.516129032258064</v>
      </c>
    </row>
    <row r="21" spans="1:12" ht="16.5" x14ac:dyDescent="0.25">
      <c r="A21" s="1"/>
      <c r="B21" s="218" t="s">
        <v>198</v>
      </c>
      <c r="C21" s="218"/>
      <c r="D21" s="218"/>
      <c r="E21" s="218"/>
      <c r="F21" s="219"/>
      <c r="G21" s="76" t="s">
        <v>222</v>
      </c>
      <c r="H21" s="50" t="s">
        <v>230</v>
      </c>
      <c r="I21" s="57" t="s">
        <v>0</v>
      </c>
      <c r="J21" s="54">
        <f>SUM(J22)</f>
        <v>120000</v>
      </c>
      <c r="K21" s="54">
        <f>SUM(K22)</f>
        <v>96750</v>
      </c>
      <c r="L21" s="158">
        <f t="shared" si="0"/>
        <v>80.625</v>
      </c>
    </row>
    <row r="22" spans="1:12" ht="31.5" x14ac:dyDescent="0.25">
      <c r="A22" s="1"/>
      <c r="B22" s="222">
        <v>300</v>
      </c>
      <c r="C22" s="222"/>
      <c r="D22" s="222"/>
      <c r="E22" s="222"/>
      <c r="F22" s="223"/>
      <c r="G22" s="44" t="s">
        <v>5</v>
      </c>
      <c r="H22" s="50" t="s">
        <v>0</v>
      </c>
      <c r="I22" s="57">
        <v>300</v>
      </c>
      <c r="J22" s="54">
        <v>120000</v>
      </c>
      <c r="K22" s="54">
        <v>96750</v>
      </c>
      <c r="L22" s="158">
        <f t="shared" si="0"/>
        <v>80.625</v>
      </c>
    </row>
    <row r="23" spans="1:12" ht="47.25" x14ac:dyDescent="0.25">
      <c r="A23" s="1"/>
      <c r="B23" s="220">
        <v>600</v>
      </c>
      <c r="C23" s="220"/>
      <c r="D23" s="220"/>
      <c r="E23" s="220"/>
      <c r="F23" s="221"/>
      <c r="G23" s="76" t="s">
        <v>223</v>
      </c>
      <c r="H23" s="50" t="s">
        <v>231</v>
      </c>
      <c r="I23" s="57"/>
      <c r="J23" s="54">
        <f>SUM(J25+J24)</f>
        <v>605725</v>
      </c>
      <c r="K23" s="54">
        <f>SUM(K25+K24)</f>
        <v>605725</v>
      </c>
      <c r="L23" s="158">
        <f t="shared" si="0"/>
        <v>100</v>
      </c>
    </row>
    <row r="24" spans="1:12" ht="47.25" x14ac:dyDescent="0.25">
      <c r="A24" s="1"/>
      <c r="B24" s="156"/>
      <c r="C24" s="156"/>
      <c r="D24" s="156"/>
      <c r="E24" s="156"/>
      <c r="F24" s="157"/>
      <c r="G24" s="44" t="s">
        <v>2</v>
      </c>
      <c r="H24" s="50" t="s">
        <v>0</v>
      </c>
      <c r="I24" s="57">
        <v>200</v>
      </c>
      <c r="J24" s="54">
        <v>7826</v>
      </c>
      <c r="K24" s="54">
        <v>7826</v>
      </c>
      <c r="L24" s="158">
        <f t="shared" si="0"/>
        <v>100</v>
      </c>
    </row>
    <row r="25" spans="1:12" ht="48.75" customHeight="1" x14ac:dyDescent="0.25">
      <c r="A25" s="1"/>
      <c r="B25" s="218" t="s">
        <v>197</v>
      </c>
      <c r="C25" s="218"/>
      <c r="D25" s="218"/>
      <c r="E25" s="218"/>
      <c r="F25" s="219"/>
      <c r="G25" s="47" t="s">
        <v>4</v>
      </c>
      <c r="H25" s="50"/>
      <c r="I25" s="57">
        <v>600</v>
      </c>
      <c r="J25" s="54">
        <v>597899</v>
      </c>
      <c r="K25" s="54">
        <v>597899</v>
      </c>
      <c r="L25" s="158">
        <f t="shared" si="0"/>
        <v>100</v>
      </c>
    </row>
    <row r="26" spans="1:12" ht="16.5" x14ac:dyDescent="0.25">
      <c r="A26" s="1"/>
      <c r="B26" s="220">
        <v>300</v>
      </c>
      <c r="C26" s="220"/>
      <c r="D26" s="220"/>
      <c r="E26" s="220"/>
      <c r="F26" s="221"/>
      <c r="G26" s="76" t="s">
        <v>224</v>
      </c>
      <c r="H26" s="50" t="s">
        <v>232</v>
      </c>
      <c r="I26" s="57"/>
      <c r="J26" s="54">
        <f>SUM(J27:J28)</f>
        <v>3159978</v>
      </c>
      <c r="K26" s="54">
        <f>SUM(K27:K28)</f>
        <v>900000</v>
      </c>
      <c r="L26" s="158">
        <f t="shared" si="0"/>
        <v>28.481210945139491</v>
      </c>
    </row>
    <row r="27" spans="1:12" ht="47.25" x14ac:dyDescent="0.25">
      <c r="A27" s="1"/>
      <c r="B27" s="218" t="s">
        <v>195</v>
      </c>
      <c r="C27" s="218"/>
      <c r="D27" s="218"/>
      <c r="E27" s="218"/>
      <c r="F27" s="219"/>
      <c r="G27" s="48" t="s">
        <v>2</v>
      </c>
      <c r="H27" s="50"/>
      <c r="I27" s="57">
        <v>200</v>
      </c>
      <c r="J27" s="54">
        <v>1559978</v>
      </c>
      <c r="K27" s="54">
        <v>0</v>
      </c>
      <c r="L27" s="158">
        <f t="shared" si="0"/>
        <v>0</v>
      </c>
    </row>
    <row r="28" spans="1:12" ht="48.75" customHeight="1" x14ac:dyDescent="0.25">
      <c r="A28" s="1"/>
      <c r="B28" s="35"/>
      <c r="C28" s="35"/>
      <c r="D28" s="35"/>
      <c r="E28" s="35"/>
      <c r="F28" s="36"/>
      <c r="G28" s="44" t="s">
        <v>4</v>
      </c>
      <c r="H28" s="50"/>
      <c r="I28" s="57">
        <v>600</v>
      </c>
      <c r="J28" s="54">
        <v>1600000</v>
      </c>
      <c r="K28" s="54">
        <v>900000</v>
      </c>
      <c r="L28" s="158">
        <f t="shared" si="0"/>
        <v>56.25</v>
      </c>
    </row>
    <row r="29" spans="1:12" ht="110.25" x14ac:dyDescent="0.25">
      <c r="A29" s="1"/>
      <c r="B29" s="100"/>
      <c r="C29" s="100"/>
      <c r="D29" s="100"/>
      <c r="E29" s="100"/>
      <c r="F29" s="101"/>
      <c r="G29" s="44" t="s">
        <v>111</v>
      </c>
      <c r="H29" s="51" t="s">
        <v>373</v>
      </c>
      <c r="I29" s="57" t="s">
        <v>0</v>
      </c>
      <c r="J29" s="54">
        <f>SUM(J30)</f>
        <v>960000</v>
      </c>
      <c r="K29" s="54">
        <f>SUM(K30)</f>
        <v>960000</v>
      </c>
      <c r="L29" s="158">
        <f t="shared" si="0"/>
        <v>100</v>
      </c>
    </row>
    <row r="30" spans="1:12" ht="31.5" x14ac:dyDescent="0.25">
      <c r="A30" s="1"/>
      <c r="B30" s="100"/>
      <c r="C30" s="100"/>
      <c r="D30" s="100"/>
      <c r="E30" s="100"/>
      <c r="F30" s="101"/>
      <c r="G30" s="44" t="s">
        <v>5</v>
      </c>
      <c r="H30" s="51"/>
      <c r="I30" s="57">
        <v>300</v>
      </c>
      <c r="J30" s="54">
        <v>960000</v>
      </c>
      <c r="K30" s="54">
        <v>960000</v>
      </c>
      <c r="L30" s="158">
        <f t="shared" si="0"/>
        <v>100</v>
      </c>
    </row>
    <row r="31" spans="1:12" ht="78.75" x14ac:dyDescent="0.25">
      <c r="A31" s="1"/>
      <c r="B31" s="220">
        <v>300</v>
      </c>
      <c r="C31" s="220"/>
      <c r="D31" s="220"/>
      <c r="E31" s="220"/>
      <c r="F31" s="221"/>
      <c r="G31" s="76" t="s">
        <v>226</v>
      </c>
      <c r="H31" s="51" t="s">
        <v>374</v>
      </c>
      <c r="I31" s="57"/>
      <c r="J31" s="54">
        <f>SUM(J32)</f>
        <v>443964</v>
      </c>
      <c r="K31" s="54">
        <f>SUM(K32)</f>
        <v>96194</v>
      </c>
      <c r="L31" s="158">
        <f t="shared" si="0"/>
        <v>21.667072104945444</v>
      </c>
    </row>
    <row r="32" spans="1:12" ht="34.5" customHeight="1" x14ac:dyDescent="0.25">
      <c r="A32" s="1"/>
      <c r="B32" s="218" t="s">
        <v>194</v>
      </c>
      <c r="C32" s="218"/>
      <c r="D32" s="218"/>
      <c r="E32" s="218"/>
      <c r="F32" s="219"/>
      <c r="G32" s="48" t="s">
        <v>5</v>
      </c>
      <c r="H32" s="51"/>
      <c r="I32" s="57">
        <v>300</v>
      </c>
      <c r="J32" s="54">
        <v>443964</v>
      </c>
      <c r="K32" s="54">
        <v>96194</v>
      </c>
      <c r="L32" s="158">
        <f t="shared" si="0"/>
        <v>21.667072104945444</v>
      </c>
    </row>
    <row r="33" spans="1:12" ht="51" customHeight="1" x14ac:dyDescent="0.25">
      <c r="A33" s="1"/>
      <c r="B33" s="9"/>
      <c r="C33" s="9"/>
      <c r="D33" s="9"/>
      <c r="E33" s="9"/>
      <c r="F33" s="10"/>
      <c r="G33" s="44" t="s">
        <v>196</v>
      </c>
      <c r="H33" s="51" t="s">
        <v>245</v>
      </c>
      <c r="I33" s="57"/>
      <c r="J33" s="54">
        <f>SUM(J34)</f>
        <v>4781000</v>
      </c>
      <c r="K33" s="54">
        <f>SUM(K34)</f>
        <v>3111164</v>
      </c>
      <c r="L33" s="158">
        <f t="shared" si="0"/>
        <v>65.073499267935574</v>
      </c>
    </row>
    <row r="34" spans="1:12" ht="32.25" customHeight="1" x14ac:dyDescent="0.25">
      <c r="A34" s="1"/>
      <c r="B34" s="9"/>
      <c r="C34" s="9"/>
      <c r="D34" s="9"/>
      <c r="E34" s="9"/>
      <c r="F34" s="10"/>
      <c r="G34" s="48" t="s">
        <v>5</v>
      </c>
      <c r="H34" s="51"/>
      <c r="I34" s="57">
        <v>300</v>
      </c>
      <c r="J34" s="54">
        <v>4781000</v>
      </c>
      <c r="K34" s="54">
        <v>3111164</v>
      </c>
      <c r="L34" s="158">
        <f t="shared" si="0"/>
        <v>65.073499267935574</v>
      </c>
    </row>
    <row r="35" spans="1:12" ht="66.75" customHeight="1" x14ac:dyDescent="0.25">
      <c r="A35" s="1"/>
      <c r="B35" s="9"/>
      <c r="C35" s="9"/>
      <c r="D35" s="9"/>
      <c r="E35" s="9"/>
      <c r="F35" s="10"/>
      <c r="G35" s="44" t="s">
        <v>193</v>
      </c>
      <c r="H35" s="51" t="s">
        <v>246</v>
      </c>
      <c r="I35" s="57"/>
      <c r="J35" s="54">
        <f>SUM(J36)</f>
        <v>17109580</v>
      </c>
      <c r="K35" s="54">
        <f>SUM(K36)</f>
        <v>12758422</v>
      </c>
      <c r="L35" s="158">
        <f t="shared" si="0"/>
        <v>74.568878955532526</v>
      </c>
    </row>
    <row r="36" spans="1:12" ht="34.5" customHeight="1" x14ac:dyDescent="0.25">
      <c r="A36" s="1"/>
      <c r="B36" s="9"/>
      <c r="C36" s="9"/>
      <c r="D36" s="9"/>
      <c r="E36" s="9"/>
      <c r="F36" s="10"/>
      <c r="G36" s="44" t="s">
        <v>5</v>
      </c>
      <c r="H36" s="50"/>
      <c r="I36" s="57">
        <v>300</v>
      </c>
      <c r="J36" s="54">
        <v>17109580</v>
      </c>
      <c r="K36" s="54">
        <v>12758422</v>
      </c>
      <c r="L36" s="158">
        <f t="shared" si="0"/>
        <v>74.568878955532526</v>
      </c>
    </row>
    <row r="37" spans="1:12" ht="63" x14ac:dyDescent="0.25">
      <c r="A37" s="1"/>
      <c r="B37" s="218" t="s">
        <v>192</v>
      </c>
      <c r="C37" s="218"/>
      <c r="D37" s="218"/>
      <c r="E37" s="218"/>
      <c r="F37" s="219"/>
      <c r="G37" s="44" t="s">
        <v>191</v>
      </c>
      <c r="H37" s="50" t="s">
        <v>190</v>
      </c>
      <c r="I37" s="57" t="s">
        <v>0</v>
      </c>
      <c r="J37" s="54">
        <f>SUM(J38:J38)</f>
        <v>3779000</v>
      </c>
      <c r="K37" s="54">
        <f>SUM(K38:K38)</f>
        <v>3779000</v>
      </c>
      <c r="L37" s="158">
        <f t="shared" si="0"/>
        <v>100</v>
      </c>
    </row>
    <row r="38" spans="1:12" ht="49.5" customHeight="1" x14ac:dyDescent="0.25">
      <c r="A38" s="1"/>
      <c r="B38" s="116"/>
      <c r="C38" s="116"/>
      <c r="D38" s="116"/>
      <c r="E38" s="116"/>
      <c r="F38" s="117"/>
      <c r="G38" s="44" t="s">
        <v>4</v>
      </c>
      <c r="H38" s="50"/>
      <c r="I38" s="57">
        <v>600</v>
      </c>
      <c r="J38" s="54">
        <v>3779000</v>
      </c>
      <c r="K38" s="54">
        <v>3779000</v>
      </c>
      <c r="L38" s="158">
        <f t="shared" si="0"/>
        <v>100</v>
      </c>
    </row>
    <row r="39" spans="1:12" ht="50.25" customHeight="1" x14ac:dyDescent="0.25">
      <c r="A39" s="1"/>
      <c r="B39" s="156"/>
      <c r="C39" s="156"/>
      <c r="D39" s="156"/>
      <c r="E39" s="156"/>
      <c r="F39" s="157"/>
      <c r="G39" s="44" t="s">
        <v>401</v>
      </c>
      <c r="H39" s="51" t="s">
        <v>402</v>
      </c>
      <c r="I39" s="57"/>
      <c r="J39" s="54">
        <f>SUM(J40:J40)</f>
        <v>5954000</v>
      </c>
      <c r="K39" s="54">
        <f>SUM(K40:K40)</f>
        <v>4184000</v>
      </c>
      <c r="L39" s="158">
        <f t="shared" si="0"/>
        <v>70.272085992610016</v>
      </c>
    </row>
    <row r="40" spans="1:12" ht="51.75" customHeight="1" x14ac:dyDescent="0.25">
      <c r="A40" s="1"/>
      <c r="B40" s="156"/>
      <c r="C40" s="156"/>
      <c r="D40" s="156"/>
      <c r="E40" s="156"/>
      <c r="F40" s="157"/>
      <c r="G40" s="44" t="s">
        <v>4</v>
      </c>
      <c r="H40" s="50"/>
      <c r="I40" s="57">
        <v>600</v>
      </c>
      <c r="J40" s="54">
        <v>5954000</v>
      </c>
      <c r="K40" s="54">
        <v>4184000</v>
      </c>
      <c r="L40" s="158">
        <f t="shared" si="0"/>
        <v>70.272085992610016</v>
      </c>
    </row>
    <row r="41" spans="1:12" ht="94.5" x14ac:dyDescent="0.25">
      <c r="A41" s="1"/>
      <c r="B41" s="218" t="s">
        <v>189</v>
      </c>
      <c r="C41" s="218"/>
      <c r="D41" s="218"/>
      <c r="E41" s="218"/>
      <c r="F41" s="219"/>
      <c r="G41" s="44" t="s">
        <v>188</v>
      </c>
      <c r="H41" s="50" t="s">
        <v>187</v>
      </c>
      <c r="I41" s="57" t="s">
        <v>0</v>
      </c>
      <c r="J41" s="54">
        <f>SUM(J42)</f>
        <v>21650000</v>
      </c>
      <c r="K41" s="54">
        <f>SUM(K42)</f>
        <v>16468600</v>
      </c>
      <c r="L41" s="158">
        <f t="shared" si="0"/>
        <v>76.067436489607388</v>
      </c>
    </row>
    <row r="42" spans="1:12" ht="51" customHeight="1" x14ac:dyDescent="0.25">
      <c r="A42" s="1"/>
      <c r="B42" s="220">
        <v>500</v>
      </c>
      <c r="C42" s="220"/>
      <c r="D42" s="220"/>
      <c r="E42" s="220"/>
      <c r="F42" s="221"/>
      <c r="G42" s="44" t="s">
        <v>4</v>
      </c>
      <c r="H42" s="50" t="s">
        <v>0</v>
      </c>
      <c r="I42" s="57">
        <v>600</v>
      </c>
      <c r="J42" s="54">
        <v>21650000</v>
      </c>
      <c r="K42" s="54">
        <v>16468600</v>
      </c>
      <c r="L42" s="158">
        <f t="shared" si="0"/>
        <v>76.067436489607388</v>
      </c>
    </row>
    <row r="43" spans="1:12" ht="31.5" x14ac:dyDescent="0.25">
      <c r="A43" s="1"/>
      <c r="B43" s="218" t="s">
        <v>186</v>
      </c>
      <c r="C43" s="218"/>
      <c r="D43" s="218"/>
      <c r="E43" s="218"/>
      <c r="F43" s="219"/>
      <c r="G43" s="44" t="s">
        <v>185</v>
      </c>
      <c r="H43" s="50" t="s">
        <v>184</v>
      </c>
      <c r="I43" s="57" t="s">
        <v>0</v>
      </c>
      <c r="J43" s="54">
        <f>SUM(J44)</f>
        <v>1453964</v>
      </c>
      <c r="K43" s="54">
        <f>SUM(K44)</f>
        <v>920684</v>
      </c>
      <c r="L43" s="158">
        <f t="shared" si="0"/>
        <v>63.322338104657341</v>
      </c>
    </row>
    <row r="44" spans="1:12" ht="31.5" x14ac:dyDescent="0.25">
      <c r="A44" s="1"/>
      <c r="B44" s="220">
        <v>500</v>
      </c>
      <c r="C44" s="220"/>
      <c r="D44" s="220"/>
      <c r="E44" s="220"/>
      <c r="F44" s="221"/>
      <c r="G44" s="44" t="s">
        <v>5</v>
      </c>
      <c r="H44" s="50" t="s">
        <v>0</v>
      </c>
      <c r="I44" s="57">
        <v>300</v>
      </c>
      <c r="J44" s="54">
        <v>1453964</v>
      </c>
      <c r="K44" s="54">
        <v>920684</v>
      </c>
      <c r="L44" s="158">
        <f t="shared" si="0"/>
        <v>63.322338104657341</v>
      </c>
    </row>
    <row r="45" spans="1:12" ht="94.5" x14ac:dyDescent="0.25">
      <c r="A45" s="1"/>
      <c r="B45" s="218" t="s">
        <v>183</v>
      </c>
      <c r="C45" s="218"/>
      <c r="D45" s="218"/>
      <c r="E45" s="218"/>
      <c r="F45" s="219"/>
      <c r="G45" s="44" t="s">
        <v>182</v>
      </c>
      <c r="H45" s="50" t="s">
        <v>181</v>
      </c>
      <c r="I45" s="57" t="s">
        <v>0</v>
      </c>
      <c r="J45" s="54">
        <f>SUM(J46)</f>
        <v>656000</v>
      </c>
      <c r="K45" s="54">
        <f>SUM(K46)</f>
        <v>592000</v>
      </c>
      <c r="L45" s="158">
        <f t="shared" si="0"/>
        <v>90.243902439024396</v>
      </c>
    </row>
    <row r="46" spans="1:12" ht="50.25" customHeight="1" x14ac:dyDescent="0.25">
      <c r="A46" s="1"/>
      <c r="B46" s="220">
        <v>500</v>
      </c>
      <c r="C46" s="220"/>
      <c r="D46" s="220"/>
      <c r="E46" s="220"/>
      <c r="F46" s="221"/>
      <c r="G46" s="44" t="s">
        <v>4</v>
      </c>
      <c r="H46" s="50" t="s">
        <v>0</v>
      </c>
      <c r="I46" s="57">
        <v>600</v>
      </c>
      <c r="J46" s="54">
        <v>656000</v>
      </c>
      <c r="K46" s="54">
        <v>592000</v>
      </c>
      <c r="L46" s="158">
        <f t="shared" si="0"/>
        <v>90.243902439024396</v>
      </c>
    </row>
    <row r="47" spans="1:12" ht="47.25" x14ac:dyDescent="0.25">
      <c r="A47" s="1"/>
      <c r="B47" s="218" t="s">
        <v>180</v>
      </c>
      <c r="C47" s="218"/>
      <c r="D47" s="218"/>
      <c r="E47" s="218"/>
      <c r="F47" s="219"/>
      <c r="G47" s="44" t="s">
        <v>179</v>
      </c>
      <c r="H47" s="50" t="s">
        <v>178</v>
      </c>
      <c r="I47" s="57" t="s">
        <v>0</v>
      </c>
      <c r="J47" s="54">
        <f>SUM(J48)</f>
        <v>186791000</v>
      </c>
      <c r="K47" s="54">
        <f>SUM(K48)</f>
        <v>155855000</v>
      </c>
      <c r="L47" s="158">
        <f t="shared" si="0"/>
        <v>83.438174216102496</v>
      </c>
    </row>
    <row r="48" spans="1:12" ht="49.5" customHeight="1" x14ac:dyDescent="0.25">
      <c r="A48" s="1"/>
      <c r="B48" s="220">
        <v>500</v>
      </c>
      <c r="C48" s="220"/>
      <c r="D48" s="220"/>
      <c r="E48" s="220"/>
      <c r="F48" s="221"/>
      <c r="G48" s="44" t="s">
        <v>4</v>
      </c>
      <c r="H48" s="50" t="s">
        <v>0</v>
      </c>
      <c r="I48" s="57">
        <v>600</v>
      </c>
      <c r="J48" s="54">
        <v>186791000</v>
      </c>
      <c r="K48" s="54">
        <v>155855000</v>
      </c>
      <c r="L48" s="158">
        <f t="shared" si="0"/>
        <v>83.438174216102496</v>
      </c>
    </row>
    <row r="49" spans="1:12" ht="63" x14ac:dyDescent="0.25">
      <c r="A49" s="1"/>
      <c r="B49" s="218" t="s">
        <v>177</v>
      </c>
      <c r="C49" s="218"/>
      <c r="D49" s="218"/>
      <c r="E49" s="218"/>
      <c r="F49" s="219"/>
      <c r="G49" s="44" t="s">
        <v>176</v>
      </c>
      <c r="H49" s="50" t="s">
        <v>175</v>
      </c>
      <c r="I49" s="57" t="s">
        <v>0</v>
      </c>
      <c r="J49" s="54">
        <f>SUM(J50)</f>
        <v>13286000</v>
      </c>
      <c r="K49" s="54">
        <f>SUM(K50)</f>
        <v>8562214</v>
      </c>
      <c r="L49" s="158">
        <f t="shared" si="0"/>
        <v>64.445386120728585</v>
      </c>
    </row>
    <row r="50" spans="1:12" ht="49.5" customHeight="1" x14ac:dyDescent="0.25">
      <c r="A50" s="1"/>
      <c r="B50" s="220">
        <v>500</v>
      </c>
      <c r="C50" s="220"/>
      <c r="D50" s="220"/>
      <c r="E50" s="220"/>
      <c r="F50" s="221"/>
      <c r="G50" s="44" t="s">
        <v>4</v>
      </c>
      <c r="H50" s="50" t="s">
        <v>0</v>
      </c>
      <c r="I50" s="57">
        <v>600</v>
      </c>
      <c r="J50" s="54">
        <v>13286000</v>
      </c>
      <c r="K50" s="54">
        <v>8562214</v>
      </c>
      <c r="L50" s="158">
        <f t="shared" si="0"/>
        <v>64.445386120728585</v>
      </c>
    </row>
    <row r="51" spans="1:12" ht="47.25" x14ac:dyDescent="0.25">
      <c r="A51" s="1"/>
      <c r="B51" s="218" t="s">
        <v>174</v>
      </c>
      <c r="C51" s="218"/>
      <c r="D51" s="218"/>
      <c r="E51" s="218"/>
      <c r="F51" s="219"/>
      <c r="G51" s="44" t="s">
        <v>173</v>
      </c>
      <c r="H51" s="50" t="s">
        <v>172</v>
      </c>
      <c r="I51" s="57" t="s">
        <v>0</v>
      </c>
      <c r="J51" s="54">
        <f>SUM(J52:J53)</f>
        <v>1172000</v>
      </c>
      <c r="K51" s="54">
        <f>SUM(K52:K53)</f>
        <v>824409</v>
      </c>
      <c r="L51" s="158">
        <f t="shared" si="0"/>
        <v>70.342064846416378</v>
      </c>
    </row>
    <row r="52" spans="1:12" ht="110.25" x14ac:dyDescent="0.25">
      <c r="A52" s="1"/>
      <c r="B52" s="220">
        <v>500</v>
      </c>
      <c r="C52" s="220"/>
      <c r="D52" s="220"/>
      <c r="E52" s="220"/>
      <c r="F52" s="221"/>
      <c r="G52" s="44" t="s">
        <v>3</v>
      </c>
      <c r="H52" s="50" t="s">
        <v>0</v>
      </c>
      <c r="I52" s="57">
        <v>100</v>
      </c>
      <c r="J52" s="54">
        <v>980000</v>
      </c>
      <c r="K52" s="54">
        <v>737911</v>
      </c>
      <c r="L52" s="158">
        <f t="shared" si="0"/>
        <v>75.297040816326529</v>
      </c>
    </row>
    <row r="53" spans="1:12" ht="47.25" x14ac:dyDescent="0.25">
      <c r="A53" s="1"/>
      <c r="B53" s="218" t="s">
        <v>171</v>
      </c>
      <c r="C53" s="218"/>
      <c r="D53" s="218"/>
      <c r="E53" s="218"/>
      <c r="F53" s="219"/>
      <c r="G53" s="44" t="s">
        <v>2</v>
      </c>
      <c r="H53" s="50"/>
      <c r="I53" s="57">
        <v>200</v>
      </c>
      <c r="J53" s="54">
        <v>192000</v>
      </c>
      <c r="K53" s="54">
        <v>86498</v>
      </c>
      <c r="L53" s="158">
        <f t="shared" si="0"/>
        <v>45.05104166666667</v>
      </c>
    </row>
    <row r="54" spans="1:12" ht="31.5" x14ac:dyDescent="0.25">
      <c r="A54" s="1"/>
      <c r="B54" s="15"/>
      <c r="C54" s="15"/>
      <c r="D54" s="15"/>
      <c r="E54" s="15"/>
      <c r="F54" s="16"/>
      <c r="G54" s="44" t="s">
        <v>109</v>
      </c>
      <c r="H54" s="51" t="s">
        <v>249</v>
      </c>
      <c r="I54" s="57"/>
      <c r="J54" s="54">
        <f>SUM(J55)</f>
        <v>266000</v>
      </c>
      <c r="K54" s="54">
        <f>SUM(K55)</f>
        <v>266000</v>
      </c>
      <c r="L54" s="158">
        <f t="shared" si="0"/>
        <v>100</v>
      </c>
    </row>
    <row r="55" spans="1:12" ht="48.75" customHeight="1" x14ac:dyDescent="0.25">
      <c r="A55" s="1"/>
      <c r="B55" s="15"/>
      <c r="C55" s="15"/>
      <c r="D55" s="15"/>
      <c r="E55" s="15"/>
      <c r="F55" s="16"/>
      <c r="G55" s="44" t="s">
        <v>4</v>
      </c>
      <c r="H55" s="50" t="s">
        <v>0</v>
      </c>
      <c r="I55" s="57">
        <v>600</v>
      </c>
      <c r="J55" s="54">
        <v>266000</v>
      </c>
      <c r="K55" s="54">
        <v>266000</v>
      </c>
      <c r="L55" s="158">
        <f t="shared" si="0"/>
        <v>100</v>
      </c>
    </row>
    <row r="56" spans="1:12" ht="78.75" x14ac:dyDescent="0.25">
      <c r="A56" s="1"/>
      <c r="B56" s="15"/>
      <c r="C56" s="15"/>
      <c r="D56" s="15"/>
      <c r="E56" s="15"/>
      <c r="F56" s="16"/>
      <c r="G56" s="44" t="s">
        <v>108</v>
      </c>
      <c r="H56" s="51" t="s">
        <v>248</v>
      </c>
      <c r="I56" s="57"/>
      <c r="J56" s="54">
        <f>SUM(J57)</f>
        <v>1350000</v>
      </c>
      <c r="K56" s="54">
        <f>SUM(K57)</f>
        <v>1350000</v>
      </c>
      <c r="L56" s="158">
        <f t="shared" si="0"/>
        <v>100</v>
      </c>
    </row>
    <row r="57" spans="1:12" ht="48" customHeight="1" x14ac:dyDescent="0.25">
      <c r="A57" s="1"/>
      <c r="B57" s="15"/>
      <c r="C57" s="15"/>
      <c r="D57" s="15"/>
      <c r="E57" s="15"/>
      <c r="F57" s="16"/>
      <c r="G57" s="44" t="s">
        <v>4</v>
      </c>
      <c r="H57" s="50" t="s">
        <v>0</v>
      </c>
      <c r="I57" s="57">
        <v>600</v>
      </c>
      <c r="J57" s="54">
        <v>1350000</v>
      </c>
      <c r="K57" s="54">
        <v>1350000</v>
      </c>
      <c r="L57" s="158">
        <f t="shared" si="0"/>
        <v>100</v>
      </c>
    </row>
    <row r="58" spans="1:12" ht="110.25" x14ac:dyDescent="0.25">
      <c r="A58" s="1"/>
      <c r="B58" s="15"/>
      <c r="C58" s="15"/>
      <c r="D58" s="15"/>
      <c r="E58" s="15"/>
      <c r="F58" s="16"/>
      <c r="G58" s="44" t="s">
        <v>215</v>
      </c>
      <c r="H58" s="51" t="s">
        <v>247</v>
      </c>
      <c r="I58" s="57"/>
      <c r="J58" s="54">
        <f>SUM(J59)</f>
        <v>1659000</v>
      </c>
      <c r="K58" s="54">
        <f>SUM(K59)</f>
        <v>1659000</v>
      </c>
      <c r="L58" s="158">
        <f t="shared" si="0"/>
        <v>100</v>
      </c>
    </row>
    <row r="59" spans="1:12" ht="48.75" customHeight="1" x14ac:dyDescent="0.25">
      <c r="A59" s="1"/>
      <c r="B59" s="15"/>
      <c r="C59" s="15"/>
      <c r="D59" s="15"/>
      <c r="E59" s="15"/>
      <c r="F59" s="16"/>
      <c r="G59" s="44" t="s">
        <v>4</v>
      </c>
      <c r="H59" s="50" t="s">
        <v>0</v>
      </c>
      <c r="I59" s="57">
        <v>600</v>
      </c>
      <c r="J59" s="54">
        <v>1659000</v>
      </c>
      <c r="K59" s="54">
        <v>1659000</v>
      </c>
      <c r="L59" s="158">
        <f t="shared" si="0"/>
        <v>100</v>
      </c>
    </row>
    <row r="60" spans="1:12" ht="63" x14ac:dyDescent="0.25">
      <c r="A60" s="1"/>
      <c r="B60" s="15"/>
      <c r="C60" s="15"/>
      <c r="D60" s="15"/>
      <c r="E60" s="15"/>
      <c r="F60" s="16"/>
      <c r="G60" s="44" t="s">
        <v>319</v>
      </c>
      <c r="H60" s="50" t="s">
        <v>320</v>
      </c>
      <c r="I60" s="57"/>
      <c r="J60" s="54">
        <f>SUM(J61)</f>
        <v>91331000</v>
      </c>
      <c r="K60" s="54">
        <f>SUM(K61)</f>
        <v>74208000</v>
      </c>
      <c r="L60" s="158">
        <f t="shared" si="0"/>
        <v>81.251710810130191</v>
      </c>
    </row>
    <row r="61" spans="1:12" ht="48" customHeight="1" x14ac:dyDescent="0.25">
      <c r="A61" s="1"/>
      <c r="B61" s="22"/>
      <c r="C61" s="22"/>
      <c r="D61" s="22"/>
      <c r="E61" s="22"/>
      <c r="F61" s="23"/>
      <c r="G61" s="44" t="s">
        <v>4</v>
      </c>
      <c r="H61" s="50" t="s">
        <v>0</v>
      </c>
      <c r="I61" s="57">
        <v>600</v>
      </c>
      <c r="J61" s="54">
        <v>91331000</v>
      </c>
      <c r="K61" s="54">
        <v>74208000</v>
      </c>
      <c r="L61" s="158">
        <f t="shared" si="0"/>
        <v>81.251710810130191</v>
      </c>
    </row>
    <row r="62" spans="1:12" ht="47.25" x14ac:dyDescent="0.25">
      <c r="A62" s="1"/>
      <c r="B62" s="218" t="s">
        <v>170</v>
      </c>
      <c r="C62" s="218"/>
      <c r="D62" s="218"/>
      <c r="E62" s="218"/>
      <c r="F62" s="219"/>
      <c r="G62" s="44" t="s">
        <v>169</v>
      </c>
      <c r="H62" s="50" t="s">
        <v>168</v>
      </c>
      <c r="I62" s="57" t="s">
        <v>0</v>
      </c>
      <c r="J62" s="54">
        <f>SUM(J63)</f>
        <v>13035000</v>
      </c>
      <c r="K62" s="54">
        <f>SUM(K63)</f>
        <v>11448000</v>
      </c>
      <c r="L62" s="158">
        <f t="shared" si="0"/>
        <v>87.825086306098967</v>
      </c>
    </row>
    <row r="63" spans="1:12" ht="52.5" customHeight="1" x14ac:dyDescent="0.25">
      <c r="A63" s="1"/>
      <c r="B63" s="220">
        <v>500</v>
      </c>
      <c r="C63" s="220"/>
      <c r="D63" s="220"/>
      <c r="E63" s="220"/>
      <c r="F63" s="221"/>
      <c r="G63" s="44" t="s">
        <v>4</v>
      </c>
      <c r="H63" s="50" t="s">
        <v>0</v>
      </c>
      <c r="I63" s="57">
        <v>600</v>
      </c>
      <c r="J63" s="54">
        <v>13035000</v>
      </c>
      <c r="K63" s="54">
        <v>11448000</v>
      </c>
      <c r="L63" s="158">
        <f t="shared" si="0"/>
        <v>87.825086306098967</v>
      </c>
    </row>
    <row r="64" spans="1:12" ht="100.5" customHeight="1" x14ac:dyDescent="0.25">
      <c r="A64" s="1"/>
      <c r="B64" s="156"/>
      <c r="C64" s="156"/>
      <c r="D64" s="156"/>
      <c r="E64" s="156"/>
      <c r="F64" s="157"/>
      <c r="G64" s="44" t="s">
        <v>399</v>
      </c>
      <c r="H64" s="51" t="s">
        <v>400</v>
      </c>
      <c r="I64" s="57"/>
      <c r="J64" s="54">
        <f>SUM(J65)</f>
        <v>99291</v>
      </c>
      <c r="K64" s="54">
        <f>SUM(K65)</f>
        <v>99290</v>
      </c>
      <c r="L64" s="158">
        <f t="shared" si="0"/>
        <v>99.998992859372962</v>
      </c>
    </row>
    <row r="65" spans="1:12" ht="54" customHeight="1" x14ac:dyDescent="0.25">
      <c r="A65" s="1"/>
      <c r="B65" s="156"/>
      <c r="C65" s="156"/>
      <c r="D65" s="156"/>
      <c r="E65" s="156"/>
      <c r="F65" s="157"/>
      <c r="G65" s="44" t="s">
        <v>4</v>
      </c>
      <c r="H65" s="50" t="s">
        <v>0</v>
      </c>
      <c r="I65" s="57">
        <v>600</v>
      </c>
      <c r="J65" s="54">
        <v>99291</v>
      </c>
      <c r="K65" s="54">
        <v>99290</v>
      </c>
      <c r="L65" s="158">
        <f t="shared" si="0"/>
        <v>99.998992859372962</v>
      </c>
    </row>
    <row r="66" spans="1:12" ht="38.25" customHeight="1" x14ac:dyDescent="0.25">
      <c r="A66" s="1"/>
      <c r="B66" s="226" t="s">
        <v>167</v>
      </c>
      <c r="C66" s="226"/>
      <c r="D66" s="226"/>
      <c r="E66" s="226"/>
      <c r="F66" s="227"/>
      <c r="G66" s="74" t="s">
        <v>235</v>
      </c>
      <c r="H66" s="49" t="s">
        <v>166</v>
      </c>
      <c r="I66" s="56" t="s">
        <v>0</v>
      </c>
      <c r="J66" s="53">
        <f>SUM(J67+J70)</f>
        <v>5517038</v>
      </c>
      <c r="K66" s="53">
        <f>SUM(K67+K70)</f>
        <v>4772212</v>
      </c>
      <c r="L66" s="158">
        <f t="shared" si="0"/>
        <v>86.499531088964773</v>
      </c>
    </row>
    <row r="67" spans="1:12" ht="47.25" x14ac:dyDescent="0.25">
      <c r="A67" s="1"/>
      <c r="B67" s="222" t="s">
        <v>165</v>
      </c>
      <c r="C67" s="222"/>
      <c r="D67" s="222"/>
      <c r="E67" s="222"/>
      <c r="F67" s="223"/>
      <c r="G67" s="76" t="s">
        <v>236</v>
      </c>
      <c r="H67" s="50" t="s">
        <v>237</v>
      </c>
      <c r="I67" s="57" t="s">
        <v>0</v>
      </c>
      <c r="J67" s="54">
        <f>SUM(J68:J69)</f>
        <v>560000</v>
      </c>
      <c r="K67" s="54">
        <f>SUM(K68:K69)</f>
        <v>373360</v>
      </c>
      <c r="L67" s="158">
        <f t="shared" si="0"/>
        <v>66.671428571428578</v>
      </c>
    </row>
    <row r="68" spans="1:12" ht="47.25" x14ac:dyDescent="0.25">
      <c r="A68" s="1"/>
      <c r="B68" s="220">
        <v>500</v>
      </c>
      <c r="C68" s="220"/>
      <c r="D68" s="220"/>
      <c r="E68" s="220"/>
      <c r="F68" s="221"/>
      <c r="G68" s="48" t="s">
        <v>2</v>
      </c>
      <c r="H68" s="50" t="s">
        <v>0</v>
      </c>
      <c r="I68" s="57">
        <v>200</v>
      </c>
      <c r="J68" s="54">
        <v>60000</v>
      </c>
      <c r="K68" s="54">
        <v>23360</v>
      </c>
      <c r="L68" s="158">
        <f t="shared" si="0"/>
        <v>38.93333333333333</v>
      </c>
    </row>
    <row r="69" spans="1:12" ht="50.25" customHeight="1" x14ac:dyDescent="0.25">
      <c r="A69" s="1"/>
      <c r="B69" s="35"/>
      <c r="C69" s="35"/>
      <c r="D69" s="35"/>
      <c r="E69" s="35"/>
      <c r="F69" s="36"/>
      <c r="G69" s="44" t="s">
        <v>4</v>
      </c>
      <c r="H69" s="50"/>
      <c r="I69" s="57">
        <v>600</v>
      </c>
      <c r="J69" s="54">
        <v>500000</v>
      </c>
      <c r="K69" s="54">
        <v>350000</v>
      </c>
      <c r="L69" s="158">
        <f t="shared" si="0"/>
        <v>70</v>
      </c>
    </row>
    <row r="70" spans="1:12" ht="51.75" customHeight="1" x14ac:dyDescent="0.25">
      <c r="A70" s="1"/>
      <c r="B70" s="220">
        <v>800</v>
      </c>
      <c r="C70" s="220"/>
      <c r="D70" s="220"/>
      <c r="E70" s="220"/>
      <c r="F70" s="221"/>
      <c r="G70" s="44" t="s">
        <v>162</v>
      </c>
      <c r="H70" s="51" t="s">
        <v>253</v>
      </c>
      <c r="I70" s="57"/>
      <c r="J70" s="54">
        <f>SUM(J71)</f>
        <v>4957038</v>
      </c>
      <c r="K70" s="54">
        <f>SUM(K71)</f>
        <v>4398852</v>
      </c>
      <c r="L70" s="158">
        <f t="shared" si="0"/>
        <v>88.739525498896725</v>
      </c>
    </row>
    <row r="71" spans="1:12" ht="53.25" customHeight="1" x14ac:dyDescent="0.25">
      <c r="A71" s="1"/>
      <c r="B71" s="226" t="s">
        <v>163</v>
      </c>
      <c r="C71" s="226"/>
      <c r="D71" s="226"/>
      <c r="E71" s="226"/>
      <c r="F71" s="227"/>
      <c r="G71" s="44" t="s">
        <v>4</v>
      </c>
      <c r="H71" s="49"/>
      <c r="I71" s="57">
        <v>600</v>
      </c>
      <c r="J71" s="54">
        <v>4957038</v>
      </c>
      <c r="K71" s="54">
        <v>4398852</v>
      </c>
      <c r="L71" s="158">
        <f t="shared" si="0"/>
        <v>88.739525498896725</v>
      </c>
    </row>
    <row r="72" spans="1:12" ht="66.75" customHeight="1" x14ac:dyDescent="0.25">
      <c r="A72" s="1"/>
      <c r="B72" s="226" t="s">
        <v>161</v>
      </c>
      <c r="C72" s="226"/>
      <c r="D72" s="226"/>
      <c r="E72" s="226"/>
      <c r="F72" s="227"/>
      <c r="G72" s="74" t="s">
        <v>238</v>
      </c>
      <c r="H72" s="49" t="s">
        <v>164</v>
      </c>
      <c r="I72" s="56" t="s">
        <v>0</v>
      </c>
      <c r="J72" s="53">
        <f>SUM(J73+J75)</f>
        <v>130000</v>
      </c>
      <c r="K72" s="53">
        <f>SUM(K73+K75)</f>
        <v>82380</v>
      </c>
      <c r="L72" s="158">
        <f t="shared" si="0"/>
        <v>63.369230769230768</v>
      </c>
    </row>
    <row r="73" spans="1:12" ht="31.5" customHeight="1" x14ac:dyDescent="0.25">
      <c r="A73" s="1"/>
      <c r="B73" s="11"/>
      <c r="C73" s="11"/>
      <c r="D73" s="11"/>
      <c r="E73" s="11"/>
      <c r="F73" s="12"/>
      <c r="G73" s="76" t="s">
        <v>239</v>
      </c>
      <c r="H73" s="50" t="s">
        <v>240</v>
      </c>
      <c r="I73" s="56"/>
      <c r="J73" s="54">
        <f>SUM(J74)</f>
        <v>80000</v>
      </c>
      <c r="K73" s="54">
        <f>SUM(K74)</f>
        <v>43194</v>
      </c>
      <c r="L73" s="158">
        <f t="shared" si="0"/>
        <v>53.9925</v>
      </c>
    </row>
    <row r="74" spans="1:12" ht="34.5" customHeight="1" x14ac:dyDescent="0.25">
      <c r="A74" s="1"/>
      <c r="B74" s="11"/>
      <c r="C74" s="11"/>
      <c r="D74" s="11"/>
      <c r="E74" s="11"/>
      <c r="F74" s="12"/>
      <c r="G74" s="48" t="s">
        <v>2</v>
      </c>
      <c r="H74" s="49"/>
      <c r="I74" s="57">
        <v>200</v>
      </c>
      <c r="J74" s="53">
        <v>80000</v>
      </c>
      <c r="K74" s="53">
        <v>43194</v>
      </c>
      <c r="L74" s="158">
        <f t="shared" ref="L74:L145" si="1">K74/J74%</f>
        <v>53.9925</v>
      </c>
    </row>
    <row r="75" spans="1:12" ht="31.5" x14ac:dyDescent="0.25">
      <c r="A75" s="1"/>
      <c r="B75" s="222" t="s">
        <v>160</v>
      </c>
      <c r="C75" s="222"/>
      <c r="D75" s="222"/>
      <c r="E75" s="222"/>
      <c r="F75" s="223"/>
      <c r="G75" s="44" t="s">
        <v>159</v>
      </c>
      <c r="H75" s="51" t="s">
        <v>387</v>
      </c>
      <c r="I75" s="57" t="s">
        <v>0</v>
      </c>
      <c r="J75" s="54">
        <f>SUM(J76)</f>
        <v>50000</v>
      </c>
      <c r="K75" s="54">
        <f>SUM(K76)</f>
        <v>39186</v>
      </c>
      <c r="L75" s="158">
        <f t="shared" si="1"/>
        <v>78.372</v>
      </c>
    </row>
    <row r="76" spans="1:12" ht="47.25" x14ac:dyDescent="0.25">
      <c r="A76" s="1"/>
      <c r="B76" s="222">
        <v>200</v>
      </c>
      <c r="C76" s="222"/>
      <c r="D76" s="222"/>
      <c r="E76" s="222"/>
      <c r="F76" s="223"/>
      <c r="G76" s="44" t="s">
        <v>2</v>
      </c>
      <c r="H76" s="114"/>
      <c r="I76" s="57">
        <v>200</v>
      </c>
      <c r="J76" s="54">
        <v>50000</v>
      </c>
      <c r="K76" s="54">
        <v>39186</v>
      </c>
      <c r="L76" s="158">
        <f t="shared" si="1"/>
        <v>78.372</v>
      </c>
    </row>
    <row r="77" spans="1:12" ht="63.75" thickBot="1" x14ac:dyDescent="0.3">
      <c r="A77" s="1"/>
      <c r="B77" s="216" t="s">
        <v>158</v>
      </c>
      <c r="C77" s="216"/>
      <c r="D77" s="216"/>
      <c r="E77" s="216"/>
      <c r="F77" s="217"/>
      <c r="G77" s="95" t="s">
        <v>242</v>
      </c>
      <c r="H77" s="96" t="s">
        <v>157</v>
      </c>
      <c r="I77" s="97" t="s">
        <v>0</v>
      </c>
      <c r="J77" s="98">
        <f>SUM(J78+J135+J139)</f>
        <v>185753392</v>
      </c>
      <c r="K77" s="98">
        <f>SUM(K78+K135+K139)</f>
        <v>127244621</v>
      </c>
      <c r="L77" s="158">
        <f t="shared" si="1"/>
        <v>68.501909779391809</v>
      </c>
    </row>
    <row r="78" spans="1:12" ht="78.75" x14ac:dyDescent="0.25">
      <c r="A78" s="1"/>
      <c r="B78" s="224" t="s">
        <v>156</v>
      </c>
      <c r="C78" s="224"/>
      <c r="D78" s="224"/>
      <c r="E78" s="224"/>
      <c r="F78" s="225"/>
      <c r="G78" s="89" t="s">
        <v>241</v>
      </c>
      <c r="H78" s="60" t="s">
        <v>155</v>
      </c>
      <c r="I78" s="61" t="s">
        <v>0</v>
      </c>
      <c r="J78" s="71">
        <f>SUM(J79+J81+J83+J85+J88+J90+J93+J96+J98+J100+J102+J105+J108+J111+J114+J116+J119+J123+J126+J128+J130+J133)</f>
        <v>184723392</v>
      </c>
      <c r="K78" s="71">
        <f>SUM(K79+K81+K83+K85+K88+K90+K93+K96+K98+K100+K102+K105+K108+K111+K114+K116+K119+K123+K126+K128+K130+K133)</f>
        <v>126657424</v>
      </c>
      <c r="L78" s="158">
        <f t="shared" si="1"/>
        <v>68.565990819397683</v>
      </c>
    </row>
    <row r="79" spans="1:12" ht="20.25" customHeight="1" x14ac:dyDescent="0.25">
      <c r="A79" s="1"/>
      <c r="B79" s="13"/>
      <c r="C79" s="13"/>
      <c r="D79" s="13"/>
      <c r="E79" s="13"/>
      <c r="F79" s="14"/>
      <c r="G79" s="76" t="s">
        <v>243</v>
      </c>
      <c r="H79" s="49" t="s">
        <v>244</v>
      </c>
      <c r="I79" s="56"/>
      <c r="J79" s="54">
        <f>SUM(J80)</f>
        <v>296000</v>
      </c>
      <c r="K79" s="54">
        <f>SUM(K80)</f>
        <v>200305</v>
      </c>
      <c r="L79" s="158">
        <f t="shared" si="1"/>
        <v>67.670608108108112</v>
      </c>
    </row>
    <row r="80" spans="1:12" ht="47.25" x14ac:dyDescent="0.25">
      <c r="A80" s="1"/>
      <c r="B80" s="13"/>
      <c r="C80" s="13"/>
      <c r="D80" s="13"/>
      <c r="E80" s="13"/>
      <c r="F80" s="14"/>
      <c r="G80" s="44" t="s">
        <v>2</v>
      </c>
      <c r="H80" s="49"/>
      <c r="I80" s="57">
        <v>200</v>
      </c>
      <c r="J80" s="54">
        <v>296000</v>
      </c>
      <c r="K80" s="54">
        <v>200305</v>
      </c>
      <c r="L80" s="158">
        <f t="shared" si="1"/>
        <v>67.670608108108112</v>
      </c>
    </row>
    <row r="81" spans="1:12" ht="31.5" x14ac:dyDescent="0.25">
      <c r="A81" s="1"/>
      <c r="B81" s="37"/>
      <c r="C81" s="37"/>
      <c r="D81" s="37"/>
      <c r="E81" s="37"/>
      <c r="F81" s="38"/>
      <c r="G81" s="91" t="s">
        <v>347</v>
      </c>
      <c r="H81" s="50" t="s">
        <v>348</v>
      </c>
      <c r="I81" s="57"/>
      <c r="J81" s="54">
        <f>SUM(J82)</f>
        <v>89000</v>
      </c>
      <c r="K81" s="54">
        <f>SUM(K82)</f>
        <v>81400</v>
      </c>
      <c r="L81" s="158">
        <f t="shared" si="1"/>
        <v>91.460674157303373</v>
      </c>
    </row>
    <row r="82" spans="1:12" ht="47.25" x14ac:dyDescent="0.25">
      <c r="A82" s="1"/>
      <c r="B82" s="37"/>
      <c r="C82" s="37"/>
      <c r="D82" s="37"/>
      <c r="E82" s="37"/>
      <c r="F82" s="38"/>
      <c r="G82" s="44" t="s">
        <v>2</v>
      </c>
      <c r="H82" s="49"/>
      <c r="I82" s="57">
        <v>200</v>
      </c>
      <c r="J82" s="54">
        <v>89000</v>
      </c>
      <c r="K82" s="54">
        <v>81400</v>
      </c>
      <c r="L82" s="158">
        <f t="shared" si="1"/>
        <v>91.460674157303373</v>
      </c>
    </row>
    <row r="83" spans="1:12" ht="47.25" x14ac:dyDescent="0.25">
      <c r="A83" s="1"/>
      <c r="B83" s="37"/>
      <c r="C83" s="37"/>
      <c r="D83" s="37"/>
      <c r="E83" s="37"/>
      <c r="F83" s="38"/>
      <c r="G83" s="90" t="s">
        <v>362</v>
      </c>
      <c r="H83" s="50" t="s">
        <v>363</v>
      </c>
      <c r="I83" s="57"/>
      <c r="J83" s="54">
        <f>SUM(J84)</f>
        <v>2300</v>
      </c>
      <c r="K83" s="54">
        <f>SUM(K84)</f>
        <v>2300</v>
      </c>
      <c r="L83" s="158">
        <f t="shared" si="1"/>
        <v>100</v>
      </c>
    </row>
    <row r="84" spans="1:12" ht="47.25" x14ac:dyDescent="0.25">
      <c r="A84" s="1"/>
      <c r="B84" s="37"/>
      <c r="C84" s="37"/>
      <c r="D84" s="37"/>
      <c r="E84" s="37"/>
      <c r="F84" s="38"/>
      <c r="G84" s="44" t="s">
        <v>2</v>
      </c>
      <c r="H84" s="49"/>
      <c r="I84" s="57">
        <v>200</v>
      </c>
      <c r="J84" s="54">
        <v>2300</v>
      </c>
      <c r="K84" s="54">
        <v>2300</v>
      </c>
      <c r="L84" s="158">
        <f t="shared" si="1"/>
        <v>100</v>
      </c>
    </row>
    <row r="85" spans="1:12" ht="47.25" x14ac:dyDescent="0.25">
      <c r="A85" s="1"/>
      <c r="B85" s="37"/>
      <c r="C85" s="37"/>
      <c r="D85" s="37"/>
      <c r="E85" s="37"/>
      <c r="F85" s="38"/>
      <c r="G85" s="90" t="s">
        <v>364</v>
      </c>
      <c r="H85" s="50" t="s">
        <v>365</v>
      </c>
      <c r="I85" s="57"/>
      <c r="J85" s="54">
        <f>SUM(J86:J87)</f>
        <v>7000</v>
      </c>
      <c r="K85" s="54">
        <f>SUM(K86:K87)</f>
        <v>3000</v>
      </c>
      <c r="L85" s="158">
        <f t="shared" si="1"/>
        <v>42.857142857142854</v>
      </c>
    </row>
    <row r="86" spans="1:12" ht="47.25" x14ac:dyDescent="0.25">
      <c r="A86" s="1"/>
      <c r="B86" s="37"/>
      <c r="C86" s="37"/>
      <c r="D86" s="37"/>
      <c r="E86" s="37"/>
      <c r="F86" s="38"/>
      <c r="G86" s="48" t="s">
        <v>2</v>
      </c>
      <c r="H86" s="49"/>
      <c r="I86" s="57">
        <v>200</v>
      </c>
      <c r="J86" s="54">
        <v>3000</v>
      </c>
      <c r="K86" s="54"/>
      <c r="L86" s="158">
        <f t="shared" si="1"/>
        <v>0</v>
      </c>
    </row>
    <row r="87" spans="1:12" ht="50.25" customHeight="1" x14ac:dyDescent="0.25">
      <c r="A87" s="1"/>
      <c r="B87" s="154"/>
      <c r="C87" s="154"/>
      <c r="D87" s="154"/>
      <c r="E87" s="154"/>
      <c r="F87" s="155"/>
      <c r="G87" s="44" t="s">
        <v>4</v>
      </c>
      <c r="H87" s="49"/>
      <c r="I87" s="57">
        <v>600</v>
      </c>
      <c r="J87" s="54">
        <v>4000</v>
      </c>
      <c r="K87" s="54">
        <v>3000</v>
      </c>
      <c r="L87" s="158">
        <f t="shared" si="1"/>
        <v>75</v>
      </c>
    </row>
    <row r="88" spans="1:12" ht="82.5" customHeight="1" x14ac:dyDescent="0.25">
      <c r="A88" s="1"/>
      <c r="B88" s="108"/>
      <c r="C88" s="108"/>
      <c r="D88" s="108"/>
      <c r="E88" s="108"/>
      <c r="F88" s="109"/>
      <c r="G88" s="48" t="s">
        <v>378</v>
      </c>
      <c r="H88" s="51" t="s">
        <v>394</v>
      </c>
      <c r="I88" s="57"/>
      <c r="J88" s="54">
        <f>SUM(J89)</f>
        <v>4000000</v>
      </c>
      <c r="K88" s="54">
        <f>SUM(K89)</f>
        <v>2462076</v>
      </c>
      <c r="L88" s="158">
        <f t="shared" si="1"/>
        <v>61.551900000000003</v>
      </c>
    </row>
    <row r="89" spans="1:12" ht="31.5" x14ac:dyDescent="0.25">
      <c r="A89" s="1"/>
      <c r="B89" s="108"/>
      <c r="C89" s="108"/>
      <c r="D89" s="108"/>
      <c r="E89" s="108"/>
      <c r="F89" s="109"/>
      <c r="G89" s="44" t="s">
        <v>5</v>
      </c>
      <c r="H89" s="50" t="s">
        <v>0</v>
      </c>
      <c r="I89" s="57">
        <v>300</v>
      </c>
      <c r="J89" s="54">
        <v>4000000</v>
      </c>
      <c r="K89" s="54">
        <v>2462076</v>
      </c>
      <c r="L89" s="158">
        <f t="shared" si="1"/>
        <v>61.551900000000003</v>
      </c>
    </row>
    <row r="90" spans="1:12" ht="110.25" x14ac:dyDescent="0.25">
      <c r="A90" s="1"/>
      <c r="B90" s="222" t="s">
        <v>154</v>
      </c>
      <c r="C90" s="222"/>
      <c r="D90" s="222"/>
      <c r="E90" s="222"/>
      <c r="F90" s="223"/>
      <c r="G90" s="44" t="s">
        <v>153</v>
      </c>
      <c r="H90" s="50" t="s">
        <v>152</v>
      </c>
      <c r="I90" s="57" t="s">
        <v>0</v>
      </c>
      <c r="J90" s="54">
        <f>SUM(J91:J92)</f>
        <v>1919830</v>
      </c>
      <c r="K90" s="54">
        <f>SUM(K91:K92)</f>
        <v>1919830</v>
      </c>
      <c r="L90" s="158">
        <f t="shared" si="1"/>
        <v>100</v>
      </c>
    </row>
    <row r="91" spans="1:12" ht="47.25" x14ac:dyDescent="0.25">
      <c r="A91" s="1"/>
      <c r="B91" s="133"/>
      <c r="C91" s="133"/>
      <c r="D91" s="133"/>
      <c r="E91" s="133"/>
      <c r="F91" s="134"/>
      <c r="G91" s="44" t="s">
        <v>2</v>
      </c>
      <c r="H91" s="49"/>
      <c r="I91" s="57">
        <v>200</v>
      </c>
      <c r="J91" s="54">
        <v>28256</v>
      </c>
      <c r="K91" s="54">
        <v>28256</v>
      </c>
      <c r="L91" s="158">
        <f t="shared" ref="L91" si="2">K91/J91%</f>
        <v>100</v>
      </c>
    </row>
    <row r="92" spans="1:12" ht="31.5" x14ac:dyDescent="0.25">
      <c r="A92" s="1"/>
      <c r="B92" s="220">
        <v>500</v>
      </c>
      <c r="C92" s="220"/>
      <c r="D92" s="220"/>
      <c r="E92" s="220"/>
      <c r="F92" s="221"/>
      <c r="G92" s="44" t="s">
        <v>5</v>
      </c>
      <c r="H92" s="50" t="s">
        <v>0</v>
      </c>
      <c r="I92" s="57">
        <v>300</v>
      </c>
      <c r="J92" s="54">
        <v>1891574</v>
      </c>
      <c r="K92" s="54">
        <v>1891574</v>
      </c>
      <c r="L92" s="158">
        <f t="shared" si="1"/>
        <v>99.999999999999986</v>
      </c>
    </row>
    <row r="93" spans="1:12" ht="63" x14ac:dyDescent="0.25">
      <c r="A93" s="1"/>
      <c r="B93" s="218" t="s">
        <v>151</v>
      </c>
      <c r="C93" s="218"/>
      <c r="D93" s="218"/>
      <c r="E93" s="218"/>
      <c r="F93" s="219"/>
      <c r="G93" s="44" t="s">
        <v>150</v>
      </c>
      <c r="H93" s="50" t="s">
        <v>149</v>
      </c>
      <c r="I93" s="57" t="s">
        <v>0</v>
      </c>
      <c r="J93" s="54">
        <f>SUM(J94:J95)</f>
        <v>16929000</v>
      </c>
      <c r="K93" s="54">
        <f>SUM(K94:K95)</f>
        <v>8438713</v>
      </c>
      <c r="L93" s="158">
        <f t="shared" si="1"/>
        <v>49.847675586272075</v>
      </c>
    </row>
    <row r="94" spans="1:12" ht="47.25" x14ac:dyDescent="0.25">
      <c r="A94" s="1"/>
      <c r="B94" s="131"/>
      <c r="C94" s="131"/>
      <c r="D94" s="131"/>
      <c r="E94" s="131"/>
      <c r="F94" s="132"/>
      <c r="G94" s="44" t="s">
        <v>2</v>
      </c>
      <c r="H94" s="49"/>
      <c r="I94" s="57">
        <v>200</v>
      </c>
      <c r="J94" s="54">
        <v>219000</v>
      </c>
      <c r="K94" s="54">
        <v>124724</v>
      </c>
      <c r="L94" s="158">
        <f t="shared" si="1"/>
        <v>56.951598173515983</v>
      </c>
    </row>
    <row r="95" spans="1:12" ht="31.5" x14ac:dyDescent="0.25">
      <c r="A95" s="1"/>
      <c r="B95" s="220">
        <v>500</v>
      </c>
      <c r="C95" s="220"/>
      <c r="D95" s="220"/>
      <c r="E95" s="220"/>
      <c r="F95" s="221"/>
      <c r="G95" s="44" t="s">
        <v>5</v>
      </c>
      <c r="H95" s="50" t="s">
        <v>0</v>
      </c>
      <c r="I95" s="57">
        <v>300</v>
      </c>
      <c r="J95" s="54">
        <v>16710000</v>
      </c>
      <c r="K95" s="54">
        <v>8313989</v>
      </c>
      <c r="L95" s="158">
        <f t="shared" si="1"/>
        <v>49.754572112507482</v>
      </c>
    </row>
    <row r="96" spans="1:12" ht="99" customHeight="1" x14ac:dyDescent="0.25">
      <c r="A96" s="1"/>
      <c r="B96" s="218" t="s">
        <v>148</v>
      </c>
      <c r="C96" s="218"/>
      <c r="D96" s="218"/>
      <c r="E96" s="218"/>
      <c r="F96" s="219"/>
      <c r="G96" s="44" t="s">
        <v>147</v>
      </c>
      <c r="H96" s="50" t="s">
        <v>146</v>
      </c>
      <c r="I96" s="57" t="s">
        <v>0</v>
      </c>
      <c r="J96" s="54">
        <f>SUM(J97)</f>
        <v>358000</v>
      </c>
      <c r="K96" s="54">
        <f>SUM(K97)</f>
        <v>164428</v>
      </c>
      <c r="L96" s="158">
        <f t="shared" si="1"/>
        <v>45.929608938547489</v>
      </c>
    </row>
    <row r="97" spans="1:12" ht="31.5" x14ac:dyDescent="0.25">
      <c r="A97" s="1"/>
      <c r="B97" s="220">
        <v>500</v>
      </c>
      <c r="C97" s="220"/>
      <c r="D97" s="220"/>
      <c r="E97" s="220"/>
      <c r="F97" s="221"/>
      <c r="G97" s="44" t="s">
        <v>5</v>
      </c>
      <c r="H97" s="50" t="s">
        <v>0</v>
      </c>
      <c r="I97" s="57">
        <v>300</v>
      </c>
      <c r="J97" s="54">
        <v>358000</v>
      </c>
      <c r="K97" s="54">
        <v>164428</v>
      </c>
      <c r="L97" s="158">
        <f t="shared" si="1"/>
        <v>45.929608938547489</v>
      </c>
    </row>
    <row r="98" spans="1:12" ht="110.25" x14ac:dyDescent="0.25">
      <c r="A98" s="1"/>
      <c r="B98" s="218" t="s">
        <v>145</v>
      </c>
      <c r="C98" s="218"/>
      <c r="D98" s="218"/>
      <c r="E98" s="218"/>
      <c r="F98" s="219"/>
      <c r="G98" s="44" t="s">
        <v>144</v>
      </c>
      <c r="H98" s="50" t="s">
        <v>143</v>
      </c>
      <c r="I98" s="57" t="s">
        <v>0</v>
      </c>
      <c r="J98" s="54">
        <f>SUM(J99)</f>
        <v>7177000</v>
      </c>
      <c r="K98" s="54">
        <f>SUM(K99)</f>
        <v>5976074</v>
      </c>
      <c r="L98" s="158">
        <f t="shared" si="1"/>
        <v>83.267019646091683</v>
      </c>
    </row>
    <row r="99" spans="1:12" ht="31.5" x14ac:dyDescent="0.25">
      <c r="A99" s="1"/>
      <c r="B99" s="220">
        <v>500</v>
      </c>
      <c r="C99" s="220"/>
      <c r="D99" s="220"/>
      <c r="E99" s="220"/>
      <c r="F99" s="221"/>
      <c r="G99" s="44" t="s">
        <v>5</v>
      </c>
      <c r="H99" s="50" t="s">
        <v>0</v>
      </c>
      <c r="I99" s="57">
        <v>300</v>
      </c>
      <c r="J99" s="54">
        <v>7177000</v>
      </c>
      <c r="K99" s="54">
        <v>5976074</v>
      </c>
      <c r="L99" s="158">
        <f t="shared" si="1"/>
        <v>83.267019646091683</v>
      </c>
    </row>
    <row r="100" spans="1:12" ht="66.75" customHeight="1" x14ac:dyDescent="0.25">
      <c r="A100" s="1"/>
      <c r="B100" s="218" t="s">
        <v>142</v>
      </c>
      <c r="C100" s="218"/>
      <c r="D100" s="218"/>
      <c r="E100" s="218"/>
      <c r="F100" s="219"/>
      <c r="G100" s="44" t="s">
        <v>141</v>
      </c>
      <c r="H100" s="50" t="s">
        <v>140</v>
      </c>
      <c r="I100" s="57" t="s">
        <v>0</v>
      </c>
      <c r="J100" s="54">
        <f>SUM(J101)</f>
        <v>980000</v>
      </c>
      <c r="K100" s="54">
        <f>SUM(K101)</f>
        <v>831718</v>
      </c>
      <c r="L100" s="158">
        <f t="shared" si="1"/>
        <v>84.869183673469394</v>
      </c>
    </row>
    <row r="101" spans="1:12" ht="31.5" x14ac:dyDescent="0.25">
      <c r="A101" s="1"/>
      <c r="B101" s="220">
        <v>500</v>
      </c>
      <c r="C101" s="220"/>
      <c r="D101" s="220"/>
      <c r="E101" s="220"/>
      <c r="F101" s="221"/>
      <c r="G101" s="44" t="s">
        <v>5</v>
      </c>
      <c r="H101" s="50" t="s">
        <v>0</v>
      </c>
      <c r="I101" s="57">
        <v>300</v>
      </c>
      <c r="J101" s="54">
        <v>980000</v>
      </c>
      <c r="K101" s="54">
        <v>831718</v>
      </c>
      <c r="L101" s="158">
        <f t="shared" si="1"/>
        <v>84.869183673469394</v>
      </c>
    </row>
    <row r="102" spans="1:12" ht="47.25" x14ac:dyDescent="0.25">
      <c r="A102" s="1"/>
      <c r="B102" s="218" t="s">
        <v>139</v>
      </c>
      <c r="C102" s="218"/>
      <c r="D102" s="218"/>
      <c r="E102" s="218"/>
      <c r="F102" s="219"/>
      <c r="G102" s="44" t="s">
        <v>138</v>
      </c>
      <c r="H102" s="50" t="s">
        <v>137</v>
      </c>
      <c r="I102" s="57" t="s">
        <v>0</v>
      </c>
      <c r="J102" s="54">
        <f>SUM(J103:J104)</f>
        <v>17638000</v>
      </c>
      <c r="K102" s="54">
        <f>SUM(K103:K104)</f>
        <v>8969432</v>
      </c>
      <c r="L102" s="158">
        <f t="shared" si="1"/>
        <v>50.852885814718221</v>
      </c>
    </row>
    <row r="103" spans="1:12" ht="47.25" x14ac:dyDescent="0.25">
      <c r="A103" s="1"/>
      <c r="B103" s="131"/>
      <c r="C103" s="131"/>
      <c r="D103" s="131"/>
      <c r="E103" s="131"/>
      <c r="F103" s="132"/>
      <c r="G103" s="44" t="s">
        <v>2</v>
      </c>
      <c r="H103" s="49"/>
      <c r="I103" s="57">
        <v>200</v>
      </c>
      <c r="J103" s="54">
        <v>265000</v>
      </c>
      <c r="K103" s="54">
        <v>158324</v>
      </c>
      <c r="L103" s="158">
        <f t="shared" ref="L103" si="3">K103/J103%</f>
        <v>59.744905660377356</v>
      </c>
    </row>
    <row r="104" spans="1:12" ht="31.5" x14ac:dyDescent="0.25">
      <c r="A104" s="1"/>
      <c r="B104" s="220">
        <v>500</v>
      </c>
      <c r="C104" s="220"/>
      <c r="D104" s="220"/>
      <c r="E104" s="220"/>
      <c r="F104" s="221"/>
      <c r="G104" s="44" t="s">
        <v>5</v>
      </c>
      <c r="H104" s="50" t="s">
        <v>0</v>
      </c>
      <c r="I104" s="57">
        <v>300</v>
      </c>
      <c r="J104" s="54">
        <v>17373000</v>
      </c>
      <c r="K104" s="54">
        <v>8811108</v>
      </c>
      <c r="L104" s="158">
        <f t="shared" si="1"/>
        <v>50.717250906579174</v>
      </c>
    </row>
    <row r="105" spans="1:12" ht="78.75" x14ac:dyDescent="0.25">
      <c r="A105" s="1"/>
      <c r="B105" s="218" t="s">
        <v>136</v>
      </c>
      <c r="C105" s="218"/>
      <c r="D105" s="218"/>
      <c r="E105" s="218"/>
      <c r="F105" s="219"/>
      <c r="G105" s="44" t="s">
        <v>135</v>
      </c>
      <c r="H105" s="50" t="s">
        <v>134</v>
      </c>
      <c r="I105" s="57" t="s">
        <v>0</v>
      </c>
      <c r="J105" s="54">
        <f>SUM(J106:J107)</f>
        <v>13567000</v>
      </c>
      <c r="K105" s="54">
        <f>SUM(K106:K107)</f>
        <v>9022460</v>
      </c>
      <c r="L105" s="158">
        <f t="shared" si="1"/>
        <v>66.502985184639201</v>
      </c>
    </row>
    <row r="106" spans="1:12" ht="47.25" x14ac:dyDescent="0.25">
      <c r="A106" s="1"/>
      <c r="B106" s="131"/>
      <c r="C106" s="131"/>
      <c r="D106" s="131"/>
      <c r="E106" s="131"/>
      <c r="F106" s="132"/>
      <c r="G106" s="44" t="s">
        <v>2</v>
      </c>
      <c r="H106" s="49"/>
      <c r="I106" s="57">
        <v>200</v>
      </c>
      <c r="J106" s="54">
        <v>242500</v>
      </c>
      <c r="K106" s="54">
        <v>143762</v>
      </c>
      <c r="L106" s="158">
        <f t="shared" si="1"/>
        <v>59.283298969072163</v>
      </c>
    </row>
    <row r="107" spans="1:12" ht="31.5" x14ac:dyDescent="0.25">
      <c r="A107" s="1"/>
      <c r="B107" s="220">
        <v>500</v>
      </c>
      <c r="C107" s="220"/>
      <c r="D107" s="220"/>
      <c r="E107" s="220"/>
      <c r="F107" s="221"/>
      <c r="G107" s="44" t="s">
        <v>5</v>
      </c>
      <c r="H107" s="50" t="s">
        <v>0</v>
      </c>
      <c r="I107" s="57">
        <v>300</v>
      </c>
      <c r="J107" s="54">
        <v>13324500</v>
      </c>
      <c r="K107" s="54">
        <v>8878698</v>
      </c>
      <c r="L107" s="158">
        <f t="shared" si="1"/>
        <v>66.63438027693347</v>
      </c>
    </row>
    <row r="108" spans="1:12" ht="77.45" customHeight="1" x14ac:dyDescent="0.25">
      <c r="A108" s="1"/>
      <c r="B108" s="218" t="s">
        <v>133</v>
      </c>
      <c r="C108" s="218"/>
      <c r="D108" s="218"/>
      <c r="E108" s="218"/>
      <c r="F108" s="219"/>
      <c r="G108" s="44" t="s">
        <v>217</v>
      </c>
      <c r="H108" s="50" t="s">
        <v>132</v>
      </c>
      <c r="I108" s="57" t="s">
        <v>0</v>
      </c>
      <c r="J108" s="54">
        <f>SUM(J109:J110)</f>
        <v>4133000</v>
      </c>
      <c r="K108" s="54">
        <f>SUM(K109:K110)</f>
        <v>3130615</v>
      </c>
      <c r="L108" s="158">
        <f t="shared" si="1"/>
        <v>75.746794096298089</v>
      </c>
    </row>
    <row r="109" spans="1:12" ht="33" customHeight="1" x14ac:dyDescent="0.25">
      <c r="A109" s="1"/>
      <c r="B109" s="131"/>
      <c r="C109" s="131"/>
      <c r="D109" s="131"/>
      <c r="E109" s="131"/>
      <c r="F109" s="132"/>
      <c r="G109" s="44" t="s">
        <v>2</v>
      </c>
      <c r="H109" s="49"/>
      <c r="I109" s="57">
        <v>200</v>
      </c>
      <c r="J109" s="54">
        <v>86000</v>
      </c>
      <c r="K109" s="54">
        <v>82763</v>
      </c>
      <c r="L109" s="158">
        <f t="shared" ref="L109" si="4">K109/J109%</f>
        <v>96.236046511627904</v>
      </c>
    </row>
    <row r="110" spans="1:12" ht="31.5" x14ac:dyDescent="0.25">
      <c r="A110" s="1"/>
      <c r="B110" s="220">
        <v>500</v>
      </c>
      <c r="C110" s="220"/>
      <c r="D110" s="220"/>
      <c r="E110" s="220"/>
      <c r="F110" s="221"/>
      <c r="G110" s="44" t="s">
        <v>5</v>
      </c>
      <c r="H110" s="50" t="s">
        <v>0</v>
      </c>
      <c r="I110" s="57">
        <v>300</v>
      </c>
      <c r="J110" s="54">
        <v>4047000</v>
      </c>
      <c r="K110" s="54">
        <v>3047852</v>
      </c>
      <c r="L110" s="158">
        <f t="shared" si="1"/>
        <v>75.311391153941187</v>
      </c>
    </row>
    <row r="111" spans="1:12" ht="94.5" x14ac:dyDescent="0.25">
      <c r="A111" s="1"/>
      <c r="B111" s="218" t="s">
        <v>131</v>
      </c>
      <c r="C111" s="218"/>
      <c r="D111" s="218"/>
      <c r="E111" s="218"/>
      <c r="F111" s="219"/>
      <c r="G111" s="44" t="s">
        <v>130</v>
      </c>
      <c r="H111" s="50" t="s">
        <v>129</v>
      </c>
      <c r="I111" s="57" t="s">
        <v>0</v>
      </c>
      <c r="J111" s="54">
        <f>SUM(J112:J113)</f>
        <v>22634000</v>
      </c>
      <c r="K111" s="54">
        <f>SUM(K112:K113)</f>
        <v>16645003</v>
      </c>
      <c r="L111" s="158">
        <f t="shared" si="1"/>
        <v>73.539820623840242</v>
      </c>
    </row>
    <row r="112" spans="1:12" ht="47.25" x14ac:dyDescent="0.25">
      <c r="A112" s="1"/>
      <c r="B112" s="131"/>
      <c r="C112" s="131"/>
      <c r="D112" s="131"/>
      <c r="E112" s="131"/>
      <c r="F112" s="132"/>
      <c r="G112" s="44" t="s">
        <v>2</v>
      </c>
      <c r="H112" s="49"/>
      <c r="I112" s="57">
        <v>200</v>
      </c>
      <c r="J112" s="54">
        <v>470300</v>
      </c>
      <c r="K112" s="54">
        <v>271145</v>
      </c>
      <c r="L112" s="158">
        <f t="shared" si="1"/>
        <v>57.653625345524134</v>
      </c>
    </row>
    <row r="113" spans="1:12" ht="31.5" x14ac:dyDescent="0.25">
      <c r="A113" s="1"/>
      <c r="B113" s="220">
        <v>500</v>
      </c>
      <c r="C113" s="220"/>
      <c r="D113" s="220"/>
      <c r="E113" s="220"/>
      <c r="F113" s="221"/>
      <c r="G113" s="44" t="s">
        <v>5</v>
      </c>
      <c r="H113" s="50" t="s">
        <v>0</v>
      </c>
      <c r="I113" s="57">
        <v>300</v>
      </c>
      <c r="J113" s="54">
        <v>22163700</v>
      </c>
      <c r="K113" s="54">
        <v>16373858</v>
      </c>
      <c r="L113" s="158">
        <f t="shared" si="1"/>
        <v>73.876915857911811</v>
      </c>
    </row>
    <row r="114" spans="1:12" ht="97.5" customHeight="1" x14ac:dyDescent="0.25">
      <c r="A114" s="1"/>
      <c r="B114" s="218" t="s">
        <v>128</v>
      </c>
      <c r="C114" s="218"/>
      <c r="D114" s="218"/>
      <c r="E114" s="218"/>
      <c r="F114" s="219"/>
      <c r="G114" s="44" t="s">
        <v>127</v>
      </c>
      <c r="H114" s="50" t="s">
        <v>126</v>
      </c>
      <c r="I114" s="57" t="s">
        <v>0</v>
      </c>
      <c r="J114" s="54">
        <f>SUM(J115)</f>
        <v>53174228</v>
      </c>
      <c r="K114" s="54">
        <f>SUM(K115)</f>
        <v>37176854</v>
      </c>
      <c r="L114" s="158">
        <f t="shared" si="1"/>
        <v>69.915173944791448</v>
      </c>
    </row>
    <row r="115" spans="1:12" ht="48" customHeight="1" x14ac:dyDescent="0.25">
      <c r="A115" s="1"/>
      <c r="B115" s="220">
        <v>500</v>
      </c>
      <c r="C115" s="220"/>
      <c r="D115" s="220"/>
      <c r="E115" s="220"/>
      <c r="F115" s="221"/>
      <c r="G115" s="44" t="s">
        <v>4</v>
      </c>
      <c r="H115" s="50" t="s">
        <v>0</v>
      </c>
      <c r="I115" s="57">
        <v>600</v>
      </c>
      <c r="J115" s="54">
        <v>53174228</v>
      </c>
      <c r="K115" s="54">
        <v>37176854</v>
      </c>
      <c r="L115" s="158">
        <f t="shared" si="1"/>
        <v>69.915173944791448</v>
      </c>
    </row>
    <row r="116" spans="1:12" ht="16.5" x14ac:dyDescent="0.25">
      <c r="A116" s="1"/>
      <c r="B116" s="218" t="s">
        <v>125</v>
      </c>
      <c r="C116" s="218"/>
      <c r="D116" s="218"/>
      <c r="E116" s="218"/>
      <c r="F116" s="219"/>
      <c r="G116" s="44" t="s">
        <v>124</v>
      </c>
      <c r="H116" s="50" t="s">
        <v>123</v>
      </c>
      <c r="I116" s="57" t="s">
        <v>0</v>
      </c>
      <c r="J116" s="54">
        <f>SUM(J117:J118)</f>
        <v>16097404</v>
      </c>
      <c r="K116" s="54">
        <f>SUM(K117:K118)</f>
        <v>12846338</v>
      </c>
      <c r="L116" s="158">
        <f t="shared" si="1"/>
        <v>79.80378699571682</v>
      </c>
    </row>
    <row r="117" spans="1:12" ht="47.25" x14ac:dyDescent="0.25">
      <c r="A117" s="1"/>
      <c r="B117" s="131"/>
      <c r="C117" s="131"/>
      <c r="D117" s="131"/>
      <c r="E117" s="131"/>
      <c r="F117" s="132"/>
      <c r="G117" s="44" t="s">
        <v>2</v>
      </c>
      <c r="H117" s="49"/>
      <c r="I117" s="57">
        <v>200</v>
      </c>
      <c r="J117" s="54">
        <v>282071</v>
      </c>
      <c r="K117" s="54">
        <v>197856</v>
      </c>
      <c r="L117" s="158">
        <f t="shared" ref="L117" si="5">K117/J117%</f>
        <v>70.144041748354141</v>
      </c>
    </row>
    <row r="118" spans="1:12" ht="31.5" x14ac:dyDescent="0.25">
      <c r="A118" s="1"/>
      <c r="B118" s="220">
        <v>500</v>
      </c>
      <c r="C118" s="220"/>
      <c r="D118" s="220"/>
      <c r="E118" s="220"/>
      <c r="F118" s="221"/>
      <c r="G118" s="44" t="s">
        <v>5</v>
      </c>
      <c r="H118" s="50" t="s">
        <v>0</v>
      </c>
      <c r="I118" s="57">
        <v>300</v>
      </c>
      <c r="J118" s="54">
        <v>15815333</v>
      </c>
      <c r="K118" s="54">
        <v>12648482</v>
      </c>
      <c r="L118" s="158">
        <f t="shared" si="1"/>
        <v>79.976071322684135</v>
      </c>
    </row>
    <row r="119" spans="1:12" ht="63" x14ac:dyDescent="0.25">
      <c r="A119" s="1"/>
      <c r="B119" s="218" t="s">
        <v>122</v>
      </c>
      <c r="C119" s="218"/>
      <c r="D119" s="218"/>
      <c r="E119" s="218"/>
      <c r="F119" s="219"/>
      <c r="G119" s="44" t="s">
        <v>121</v>
      </c>
      <c r="H119" s="50" t="s">
        <v>120</v>
      </c>
      <c r="I119" s="57" t="s">
        <v>0</v>
      </c>
      <c r="J119" s="54">
        <f>SUM(J120:J122)</f>
        <v>6884000</v>
      </c>
      <c r="K119" s="54">
        <f>SUM(K120:K122)</f>
        <v>4961772</v>
      </c>
      <c r="L119" s="158">
        <f t="shared" si="1"/>
        <v>72.076873910517136</v>
      </c>
    </row>
    <row r="120" spans="1:12" ht="110.25" x14ac:dyDescent="0.25">
      <c r="A120" s="1"/>
      <c r="B120" s="9"/>
      <c r="C120" s="9"/>
      <c r="D120" s="9"/>
      <c r="E120" s="9"/>
      <c r="F120" s="10"/>
      <c r="G120" s="44" t="s">
        <v>3</v>
      </c>
      <c r="H120" s="50" t="s">
        <v>0</v>
      </c>
      <c r="I120" s="57">
        <v>100</v>
      </c>
      <c r="J120" s="54">
        <v>5635000</v>
      </c>
      <c r="K120" s="54">
        <v>4218652</v>
      </c>
      <c r="L120" s="158">
        <f t="shared" si="1"/>
        <v>74.865164152617567</v>
      </c>
    </row>
    <row r="121" spans="1:12" ht="47.25" x14ac:dyDescent="0.25">
      <c r="A121" s="1"/>
      <c r="B121" s="9"/>
      <c r="C121" s="9"/>
      <c r="D121" s="9"/>
      <c r="E121" s="9"/>
      <c r="F121" s="10"/>
      <c r="G121" s="44" t="s">
        <v>2</v>
      </c>
      <c r="H121" s="50"/>
      <c r="I121" s="57">
        <v>200</v>
      </c>
      <c r="J121" s="54">
        <v>1235745</v>
      </c>
      <c r="K121" s="54">
        <v>735943</v>
      </c>
      <c r="L121" s="158">
        <f t="shared" si="1"/>
        <v>59.554600665995004</v>
      </c>
    </row>
    <row r="122" spans="1:12" ht="16.5" x14ac:dyDescent="0.25">
      <c r="A122" s="1"/>
      <c r="B122" s="220">
        <v>500</v>
      </c>
      <c r="C122" s="220"/>
      <c r="D122" s="220"/>
      <c r="E122" s="220"/>
      <c r="F122" s="221"/>
      <c r="G122" s="66" t="s">
        <v>1</v>
      </c>
      <c r="H122" s="67" t="s">
        <v>0</v>
      </c>
      <c r="I122" s="68">
        <v>800</v>
      </c>
      <c r="J122" s="54">
        <v>13255</v>
      </c>
      <c r="K122" s="54">
        <v>7177</v>
      </c>
      <c r="L122" s="158">
        <f t="shared" si="1"/>
        <v>54.145605431912479</v>
      </c>
    </row>
    <row r="123" spans="1:12" ht="33.75" customHeight="1" x14ac:dyDescent="0.25">
      <c r="A123" s="1"/>
      <c r="B123" s="218" t="s">
        <v>119</v>
      </c>
      <c r="C123" s="218"/>
      <c r="D123" s="218"/>
      <c r="E123" s="218"/>
      <c r="F123" s="219"/>
      <c r="G123" s="44" t="s">
        <v>118</v>
      </c>
      <c r="H123" s="50" t="s">
        <v>117</v>
      </c>
      <c r="I123" s="57" t="s">
        <v>0</v>
      </c>
      <c r="J123" s="54">
        <f>SUM(J124:J125)</f>
        <v>3492191</v>
      </c>
      <c r="K123" s="54">
        <f>SUM(K124:K125)</f>
        <v>2684076</v>
      </c>
      <c r="L123" s="158">
        <f t="shared" si="1"/>
        <v>76.859369948550921</v>
      </c>
    </row>
    <row r="124" spans="1:12" ht="47.25" x14ac:dyDescent="0.25">
      <c r="A124" s="1"/>
      <c r="B124" s="131"/>
      <c r="C124" s="131"/>
      <c r="D124" s="131"/>
      <c r="E124" s="131"/>
      <c r="F124" s="132"/>
      <c r="G124" s="44" t="s">
        <v>2</v>
      </c>
      <c r="H124" s="50"/>
      <c r="I124" s="57">
        <v>200</v>
      </c>
      <c r="J124" s="54">
        <v>98057</v>
      </c>
      <c r="K124" s="54">
        <v>72187</v>
      </c>
      <c r="L124" s="158">
        <f t="shared" ref="L124" si="6">K124/J124%</f>
        <v>73.617385806214756</v>
      </c>
    </row>
    <row r="125" spans="1:12" ht="31.5" x14ac:dyDescent="0.25">
      <c r="A125" s="1"/>
      <c r="B125" s="220">
        <v>500</v>
      </c>
      <c r="C125" s="220"/>
      <c r="D125" s="220"/>
      <c r="E125" s="220"/>
      <c r="F125" s="221"/>
      <c r="G125" s="44" t="s">
        <v>5</v>
      </c>
      <c r="H125" s="50" t="s">
        <v>0</v>
      </c>
      <c r="I125" s="57">
        <v>300</v>
      </c>
      <c r="J125" s="54">
        <v>3394134</v>
      </c>
      <c r="K125" s="54">
        <v>2611889</v>
      </c>
      <c r="L125" s="158">
        <f t="shared" si="1"/>
        <v>76.953031318150678</v>
      </c>
    </row>
    <row r="126" spans="1:12" ht="31.5" customHeight="1" x14ac:dyDescent="0.25">
      <c r="A126" s="1"/>
      <c r="B126" s="15"/>
      <c r="C126" s="15"/>
      <c r="D126" s="15"/>
      <c r="E126" s="15"/>
      <c r="F126" s="16"/>
      <c r="G126" s="44" t="s">
        <v>113</v>
      </c>
      <c r="H126" s="51" t="s">
        <v>250</v>
      </c>
      <c r="I126" s="57"/>
      <c r="J126" s="54">
        <f>SUM(J127)</f>
        <v>47439</v>
      </c>
      <c r="K126" s="54">
        <f>SUM(K127)</f>
        <v>47439</v>
      </c>
      <c r="L126" s="158">
        <f t="shared" si="1"/>
        <v>100</v>
      </c>
    </row>
    <row r="127" spans="1:12" ht="46.5" customHeight="1" x14ac:dyDescent="0.25">
      <c r="A127" s="1"/>
      <c r="B127" s="15"/>
      <c r="C127" s="15"/>
      <c r="D127" s="15"/>
      <c r="E127" s="15"/>
      <c r="F127" s="16"/>
      <c r="G127" s="44" t="s">
        <v>4</v>
      </c>
      <c r="H127" s="50"/>
      <c r="I127" s="57">
        <v>600</v>
      </c>
      <c r="J127" s="54">
        <v>47439</v>
      </c>
      <c r="K127" s="54">
        <v>47439</v>
      </c>
      <c r="L127" s="158">
        <f t="shared" si="1"/>
        <v>100</v>
      </c>
    </row>
    <row r="128" spans="1:12" ht="51" customHeight="1" x14ac:dyDescent="0.25">
      <c r="A128" s="1"/>
      <c r="B128" s="15"/>
      <c r="C128" s="15"/>
      <c r="D128" s="15"/>
      <c r="E128" s="15"/>
      <c r="F128" s="16"/>
      <c r="G128" s="44" t="s">
        <v>112</v>
      </c>
      <c r="H128" s="51" t="s">
        <v>251</v>
      </c>
      <c r="I128" s="57"/>
      <c r="J128" s="54">
        <f>SUM(J129)</f>
        <v>20000</v>
      </c>
      <c r="K128" s="54">
        <f>SUM(K129)</f>
        <v>20000</v>
      </c>
      <c r="L128" s="158">
        <f t="shared" si="1"/>
        <v>100</v>
      </c>
    </row>
    <row r="129" spans="1:12" ht="47.25" x14ac:dyDescent="0.25">
      <c r="A129" s="1"/>
      <c r="B129" s="15"/>
      <c r="C129" s="15"/>
      <c r="D129" s="15"/>
      <c r="E129" s="15"/>
      <c r="F129" s="16"/>
      <c r="G129" s="44" t="s">
        <v>2</v>
      </c>
      <c r="H129" s="50"/>
      <c r="I129" s="57">
        <v>200</v>
      </c>
      <c r="J129" s="54">
        <v>20000</v>
      </c>
      <c r="K129" s="54">
        <v>20000</v>
      </c>
      <c r="L129" s="158">
        <f t="shared" si="1"/>
        <v>100</v>
      </c>
    </row>
    <row r="130" spans="1:12" ht="47.25" x14ac:dyDescent="0.25">
      <c r="A130" s="1"/>
      <c r="B130" s="15"/>
      <c r="C130" s="15"/>
      <c r="D130" s="15"/>
      <c r="E130" s="15"/>
      <c r="F130" s="16"/>
      <c r="G130" s="44" t="s">
        <v>110</v>
      </c>
      <c r="H130" s="51" t="s">
        <v>252</v>
      </c>
      <c r="I130" s="57"/>
      <c r="J130" s="54">
        <f>SUM(J131+J132)</f>
        <v>65000</v>
      </c>
      <c r="K130" s="54">
        <f>SUM(K131+K132)</f>
        <v>24000</v>
      </c>
      <c r="L130" s="158">
        <f t="shared" si="1"/>
        <v>36.92307692307692</v>
      </c>
    </row>
    <row r="131" spans="1:12" ht="47.25" x14ac:dyDescent="0.25">
      <c r="A131" s="1"/>
      <c r="B131" s="15"/>
      <c r="C131" s="15"/>
      <c r="D131" s="15"/>
      <c r="E131" s="15"/>
      <c r="F131" s="16"/>
      <c r="G131" s="44" t="s">
        <v>2</v>
      </c>
      <c r="H131" s="50"/>
      <c r="I131" s="57">
        <v>200</v>
      </c>
      <c r="J131" s="54">
        <v>29000</v>
      </c>
      <c r="K131" s="54"/>
      <c r="L131" s="158">
        <f t="shared" si="1"/>
        <v>0</v>
      </c>
    </row>
    <row r="132" spans="1:12" ht="48" customHeight="1" x14ac:dyDescent="0.25">
      <c r="A132" s="1"/>
      <c r="B132" s="156"/>
      <c r="C132" s="156"/>
      <c r="D132" s="156"/>
      <c r="E132" s="156"/>
      <c r="F132" s="157"/>
      <c r="G132" s="44" t="s">
        <v>4</v>
      </c>
      <c r="H132" s="50"/>
      <c r="I132" s="57">
        <v>600</v>
      </c>
      <c r="J132" s="54">
        <v>36000</v>
      </c>
      <c r="K132" s="54">
        <v>24000</v>
      </c>
      <c r="L132" s="158">
        <f t="shared" ref="L132" si="7">K132/J132%</f>
        <v>66.666666666666671</v>
      </c>
    </row>
    <row r="133" spans="1:12" ht="47.25" x14ac:dyDescent="0.25">
      <c r="A133" s="1"/>
      <c r="B133" s="218" t="s">
        <v>116</v>
      </c>
      <c r="C133" s="218"/>
      <c r="D133" s="218"/>
      <c r="E133" s="218"/>
      <c r="F133" s="219"/>
      <c r="G133" s="44" t="s">
        <v>115</v>
      </c>
      <c r="H133" s="50" t="s">
        <v>114</v>
      </c>
      <c r="I133" s="57" t="s">
        <v>0</v>
      </c>
      <c r="J133" s="54">
        <f>SUM(J134)</f>
        <v>15213000</v>
      </c>
      <c r="K133" s="54">
        <f>SUM(K134)</f>
        <v>11049591</v>
      </c>
      <c r="L133" s="158">
        <f t="shared" si="1"/>
        <v>72.632557680930788</v>
      </c>
    </row>
    <row r="134" spans="1:12" ht="31.5" x14ac:dyDescent="0.25">
      <c r="A134" s="1"/>
      <c r="B134" s="220">
        <v>500</v>
      </c>
      <c r="C134" s="220"/>
      <c r="D134" s="220"/>
      <c r="E134" s="220"/>
      <c r="F134" s="221"/>
      <c r="G134" s="44" t="s">
        <v>5</v>
      </c>
      <c r="H134" s="50" t="s">
        <v>0</v>
      </c>
      <c r="I134" s="57">
        <v>300</v>
      </c>
      <c r="J134" s="54">
        <v>15213000</v>
      </c>
      <c r="K134" s="54">
        <v>11049591</v>
      </c>
      <c r="L134" s="158">
        <f t="shared" si="1"/>
        <v>72.632557680930788</v>
      </c>
    </row>
    <row r="135" spans="1:12" ht="94.5" x14ac:dyDescent="0.25">
      <c r="A135" s="1"/>
      <c r="B135" s="35"/>
      <c r="C135" s="35"/>
      <c r="D135" s="35"/>
      <c r="E135" s="35"/>
      <c r="F135" s="36"/>
      <c r="G135" s="45" t="s">
        <v>349</v>
      </c>
      <c r="H135" s="49" t="s">
        <v>350</v>
      </c>
      <c r="I135" s="56"/>
      <c r="J135" s="53">
        <f>SUM(J136)</f>
        <v>130000</v>
      </c>
      <c r="K135" s="53">
        <f>SUM(K136)</f>
        <v>80200</v>
      </c>
      <c r="L135" s="158">
        <f t="shared" si="1"/>
        <v>61.692307692307693</v>
      </c>
    </row>
    <row r="136" spans="1:12" ht="110.25" x14ac:dyDescent="0.25">
      <c r="A136" s="1"/>
      <c r="B136" s="35"/>
      <c r="C136" s="35"/>
      <c r="D136" s="35"/>
      <c r="E136" s="35"/>
      <c r="F136" s="36"/>
      <c r="G136" s="170" t="s">
        <v>376</v>
      </c>
      <c r="H136" s="136" t="s">
        <v>351</v>
      </c>
      <c r="I136" s="57"/>
      <c r="J136" s="54">
        <f>SUM(J137:J138)</f>
        <v>130000</v>
      </c>
      <c r="K136" s="54">
        <f>SUM(K137:K138)</f>
        <v>80200</v>
      </c>
      <c r="L136" s="158">
        <f t="shared" si="1"/>
        <v>61.692307692307693</v>
      </c>
    </row>
    <row r="137" spans="1:12" ht="36.75" customHeight="1" x14ac:dyDescent="0.25">
      <c r="A137" s="1"/>
      <c r="B137" s="35"/>
      <c r="C137" s="35"/>
      <c r="D137" s="35"/>
      <c r="E137" s="35"/>
      <c r="F137" s="36"/>
      <c r="G137" s="44" t="s">
        <v>2</v>
      </c>
      <c r="H137" s="50"/>
      <c r="I137" s="57">
        <v>200</v>
      </c>
      <c r="J137" s="54">
        <v>76000</v>
      </c>
      <c r="K137" s="54">
        <v>26200</v>
      </c>
      <c r="L137" s="158">
        <f t="shared" si="1"/>
        <v>34.473684210526315</v>
      </c>
    </row>
    <row r="138" spans="1:12" ht="36.75" customHeight="1" x14ac:dyDescent="0.25">
      <c r="A138" s="1"/>
      <c r="B138" s="116"/>
      <c r="C138" s="116"/>
      <c r="D138" s="116"/>
      <c r="E138" s="116"/>
      <c r="F138" s="117"/>
      <c r="G138" s="44" t="s">
        <v>4</v>
      </c>
      <c r="H138" s="50"/>
      <c r="I138" s="57">
        <v>600</v>
      </c>
      <c r="J138" s="54">
        <v>54000</v>
      </c>
      <c r="K138" s="54">
        <v>54000</v>
      </c>
      <c r="L138" s="158">
        <f t="shared" si="1"/>
        <v>100</v>
      </c>
    </row>
    <row r="139" spans="1:12" ht="66.75" customHeight="1" x14ac:dyDescent="0.25">
      <c r="A139" s="1"/>
      <c r="B139" s="35"/>
      <c r="C139" s="35"/>
      <c r="D139" s="35"/>
      <c r="E139" s="35"/>
      <c r="F139" s="36"/>
      <c r="G139" s="45" t="s">
        <v>357</v>
      </c>
      <c r="H139" s="49" t="s">
        <v>358</v>
      </c>
      <c r="I139" s="56"/>
      <c r="J139" s="53">
        <f>SUM(J140)</f>
        <v>900000</v>
      </c>
      <c r="K139" s="53">
        <f>SUM(K140)</f>
        <v>506997</v>
      </c>
      <c r="L139" s="158">
        <f t="shared" si="1"/>
        <v>56.332999999999998</v>
      </c>
    </row>
    <row r="140" spans="1:12" ht="50.25" customHeight="1" x14ac:dyDescent="0.25">
      <c r="A140" s="1"/>
      <c r="B140" s="35"/>
      <c r="C140" s="35"/>
      <c r="D140" s="35"/>
      <c r="E140" s="35"/>
      <c r="F140" s="36"/>
      <c r="G140" s="48" t="s">
        <v>359</v>
      </c>
      <c r="H140" s="50" t="s">
        <v>360</v>
      </c>
      <c r="I140" s="57"/>
      <c r="J140" s="54">
        <f>SUM(J141)</f>
        <v>900000</v>
      </c>
      <c r="K140" s="54">
        <f>SUM(K141)</f>
        <v>506997</v>
      </c>
      <c r="L140" s="158">
        <f t="shared" si="1"/>
        <v>56.332999999999998</v>
      </c>
    </row>
    <row r="141" spans="1:12" ht="36.75" customHeight="1" thickBot="1" x14ac:dyDescent="0.3">
      <c r="A141" s="1"/>
      <c r="B141" s="35"/>
      <c r="C141" s="35"/>
      <c r="D141" s="35"/>
      <c r="E141" s="35"/>
      <c r="F141" s="36"/>
      <c r="G141" s="44" t="s">
        <v>5</v>
      </c>
      <c r="H141" s="67"/>
      <c r="I141" s="68">
        <v>300</v>
      </c>
      <c r="J141" s="72">
        <v>900000</v>
      </c>
      <c r="K141" s="72">
        <v>506997</v>
      </c>
      <c r="L141" s="158">
        <f t="shared" si="1"/>
        <v>56.332999999999998</v>
      </c>
    </row>
    <row r="142" spans="1:12" ht="48" thickBot="1" x14ac:dyDescent="0.3">
      <c r="A142" s="1"/>
      <c r="B142" s="216" t="s">
        <v>107</v>
      </c>
      <c r="C142" s="216"/>
      <c r="D142" s="216"/>
      <c r="E142" s="216"/>
      <c r="F142" s="217"/>
      <c r="G142" s="24" t="s">
        <v>254</v>
      </c>
      <c r="H142" s="63" t="s">
        <v>106</v>
      </c>
      <c r="I142" s="64" t="s">
        <v>0</v>
      </c>
      <c r="J142" s="65">
        <f>SUM(J143)</f>
        <v>1247000</v>
      </c>
      <c r="K142" s="65">
        <f>SUM(K143)</f>
        <v>960525</v>
      </c>
      <c r="L142" s="158">
        <f t="shared" si="1"/>
        <v>77.026864474739369</v>
      </c>
    </row>
    <row r="143" spans="1:12" ht="33.75" customHeight="1" thickBot="1" x14ac:dyDescent="0.3">
      <c r="A143" s="1"/>
      <c r="B143" s="224" t="s">
        <v>105</v>
      </c>
      <c r="C143" s="224"/>
      <c r="D143" s="224"/>
      <c r="E143" s="224"/>
      <c r="F143" s="225"/>
      <c r="G143" s="42" t="s">
        <v>255</v>
      </c>
      <c r="H143" s="60" t="s">
        <v>104</v>
      </c>
      <c r="I143" s="61" t="s">
        <v>0</v>
      </c>
      <c r="J143" s="205">
        <f>SUM(J144+J151+J147+J149)</f>
        <v>1247000</v>
      </c>
      <c r="K143" s="205">
        <f>SUM(K144+K151+K147+K149)</f>
        <v>960525</v>
      </c>
      <c r="L143" s="158">
        <f t="shared" si="1"/>
        <v>77.026864474739369</v>
      </c>
    </row>
    <row r="144" spans="1:12" ht="48" thickBot="1" x14ac:dyDescent="0.3">
      <c r="A144" s="1"/>
      <c r="B144" s="222" t="s">
        <v>103</v>
      </c>
      <c r="C144" s="222"/>
      <c r="D144" s="222"/>
      <c r="E144" s="222"/>
      <c r="F144" s="223"/>
      <c r="G144" s="21" t="s">
        <v>256</v>
      </c>
      <c r="H144" s="50" t="s">
        <v>257</v>
      </c>
      <c r="I144" s="57" t="s">
        <v>0</v>
      </c>
      <c r="J144" s="54">
        <f>SUM(J145:J146)</f>
        <v>317000</v>
      </c>
      <c r="K144" s="54">
        <f>SUM(K145:K146)</f>
        <v>41525</v>
      </c>
      <c r="L144" s="158">
        <f t="shared" si="1"/>
        <v>13.099369085173501</v>
      </c>
    </row>
    <row r="145" spans="1:12" ht="47.25" x14ac:dyDescent="0.25">
      <c r="A145" s="1"/>
      <c r="B145" s="220">
        <v>300</v>
      </c>
      <c r="C145" s="220"/>
      <c r="D145" s="220"/>
      <c r="E145" s="220"/>
      <c r="F145" s="221"/>
      <c r="G145" s="44" t="s">
        <v>2</v>
      </c>
      <c r="H145" s="50" t="s">
        <v>0</v>
      </c>
      <c r="I145" s="57">
        <v>200</v>
      </c>
      <c r="J145" s="54">
        <v>250000</v>
      </c>
      <c r="K145" s="54">
        <v>17205</v>
      </c>
      <c r="L145" s="158">
        <f t="shared" si="1"/>
        <v>6.8819999999999997</v>
      </c>
    </row>
    <row r="146" spans="1:12" ht="48.75" customHeight="1" x14ac:dyDescent="0.25">
      <c r="A146" s="1"/>
      <c r="B146" s="131"/>
      <c r="C146" s="131"/>
      <c r="D146" s="131"/>
      <c r="E146" s="131"/>
      <c r="F146" s="132"/>
      <c r="G146" s="44" t="s">
        <v>4</v>
      </c>
      <c r="H146" s="50"/>
      <c r="I146" s="57">
        <v>600</v>
      </c>
      <c r="J146" s="54">
        <v>67000</v>
      </c>
      <c r="K146" s="54">
        <v>24320</v>
      </c>
      <c r="L146" s="158">
        <f t="shared" ref="L146:L150" si="8">K146/J146%</f>
        <v>36.298507462686565</v>
      </c>
    </row>
    <row r="147" spans="1:12" ht="48.75" customHeight="1" x14ac:dyDescent="0.25">
      <c r="A147" s="1"/>
      <c r="B147" s="198"/>
      <c r="C147" s="198"/>
      <c r="D147" s="198"/>
      <c r="E147" s="198"/>
      <c r="F147" s="199"/>
      <c r="G147" s="44" t="s">
        <v>437</v>
      </c>
      <c r="H147" s="51" t="s">
        <v>438</v>
      </c>
      <c r="I147" s="57"/>
      <c r="J147" s="204">
        <f>SUM(J148)</f>
        <v>465000</v>
      </c>
      <c r="K147" s="204">
        <f>SUM(K148)</f>
        <v>465000</v>
      </c>
      <c r="L147" s="158">
        <f t="shared" si="8"/>
        <v>100</v>
      </c>
    </row>
    <row r="148" spans="1:12" ht="48.75" customHeight="1" x14ac:dyDescent="0.25">
      <c r="A148" s="1"/>
      <c r="B148" s="198"/>
      <c r="C148" s="198"/>
      <c r="D148" s="198"/>
      <c r="E148" s="198"/>
      <c r="F148" s="199"/>
      <c r="G148" s="44" t="s">
        <v>4</v>
      </c>
      <c r="H148" s="50"/>
      <c r="I148" s="57">
        <v>600</v>
      </c>
      <c r="J148" s="173">
        <v>465000</v>
      </c>
      <c r="K148" s="54">
        <v>465000</v>
      </c>
      <c r="L148" s="158">
        <f t="shared" si="8"/>
        <v>100</v>
      </c>
    </row>
    <row r="149" spans="1:12" ht="48.75" customHeight="1" x14ac:dyDescent="0.25">
      <c r="A149" s="1"/>
      <c r="B149" s="198"/>
      <c r="C149" s="198"/>
      <c r="D149" s="198"/>
      <c r="E149" s="198"/>
      <c r="F149" s="199"/>
      <c r="G149" s="44" t="s">
        <v>439</v>
      </c>
      <c r="H149" s="51" t="s">
        <v>440</v>
      </c>
      <c r="I149" s="57"/>
      <c r="J149" s="204">
        <f>SUM(J150)</f>
        <v>251000</v>
      </c>
      <c r="K149" s="204">
        <f>SUM(K150)</f>
        <v>240000</v>
      </c>
      <c r="L149" s="158">
        <f t="shared" si="8"/>
        <v>95.617529880478088</v>
      </c>
    </row>
    <row r="150" spans="1:12" ht="48.75" customHeight="1" x14ac:dyDescent="0.25">
      <c r="A150" s="1"/>
      <c r="B150" s="198"/>
      <c r="C150" s="198"/>
      <c r="D150" s="198"/>
      <c r="E150" s="198"/>
      <c r="F150" s="199"/>
      <c r="G150" s="44" t="s">
        <v>4</v>
      </c>
      <c r="H150" s="50"/>
      <c r="I150" s="57">
        <v>600</v>
      </c>
      <c r="J150" s="173">
        <v>251000</v>
      </c>
      <c r="K150" s="54">
        <v>240000</v>
      </c>
      <c r="L150" s="158">
        <f t="shared" si="8"/>
        <v>95.617529880478088</v>
      </c>
    </row>
    <row r="151" spans="1:12" ht="63" x14ac:dyDescent="0.25">
      <c r="A151" s="1"/>
      <c r="B151" s="218" t="s">
        <v>102</v>
      </c>
      <c r="C151" s="218"/>
      <c r="D151" s="218"/>
      <c r="E151" s="218"/>
      <c r="F151" s="219"/>
      <c r="G151" s="44" t="s">
        <v>214</v>
      </c>
      <c r="H151" s="51" t="s">
        <v>441</v>
      </c>
      <c r="I151" s="57" t="s">
        <v>0</v>
      </c>
      <c r="J151" s="204">
        <f>SUM(J152)</f>
        <v>214000</v>
      </c>
      <c r="K151" s="204">
        <f>SUM(K152)</f>
        <v>214000</v>
      </c>
      <c r="L151" s="158">
        <f t="shared" ref="L151:L227" si="9">K151/J151%</f>
        <v>100</v>
      </c>
    </row>
    <row r="152" spans="1:12" ht="47.25" customHeight="1" x14ac:dyDescent="0.25">
      <c r="A152" s="1"/>
      <c r="B152" s="220">
        <v>500</v>
      </c>
      <c r="C152" s="220"/>
      <c r="D152" s="220"/>
      <c r="E152" s="220"/>
      <c r="F152" s="221"/>
      <c r="G152" s="44" t="s">
        <v>4</v>
      </c>
      <c r="H152" s="50"/>
      <c r="I152" s="57">
        <v>600</v>
      </c>
      <c r="J152" s="173">
        <v>214000</v>
      </c>
      <c r="K152" s="54">
        <v>214000</v>
      </c>
      <c r="L152" s="158">
        <f t="shared" si="9"/>
        <v>100</v>
      </c>
    </row>
    <row r="153" spans="1:12" ht="95.25" thickBot="1" x14ac:dyDescent="0.3">
      <c r="A153" s="1"/>
      <c r="B153" s="216" t="s">
        <v>101</v>
      </c>
      <c r="C153" s="216"/>
      <c r="D153" s="216"/>
      <c r="E153" s="216"/>
      <c r="F153" s="217"/>
      <c r="G153" s="115" t="s">
        <v>258</v>
      </c>
      <c r="H153" s="96" t="s">
        <v>100</v>
      </c>
      <c r="I153" s="97" t="s">
        <v>0</v>
      </c>
      <c r="J153" s="98">
        <f>SUM(J154+J159)</f>
        <v>435000</v>
      </c>
      <c r="K153" s="98">
        <f>SUM(K154+K159)</f>
        <v>280411</v>
      </c>
      <c r="L153" s="158">
        <f t="shared" si="9"/>
        <v>64.462298850574712</v>
      </c>
    </row>
    <row r="154" spans="1:12" ht="93" customHeight="1" x14ac:dyDescent="0.25">
      <c r="A154" s="1"/>
      <c r="B154" s="224" t="s">
        <v>99</v>
      </c>
      <c r="C154" s="224"/>
      <c r="D154" s="224"/>
      <c r="E154" s="224"/>
      <c r="F154" s="225"/>
      <c r="G154" s="89" t="s">
        <v>259</v>
      </c>
      <c r="H154" s="60" t="s">
        <v>98</v>
      </c>
      <c r="I154" s="61" t="s">
        <v>0</v>
      </c>
      <c r="J154" s="71">
        <f>SUM(J155+J157)</f>
        <v>385000</v>
      </c>
      <c r="K154" s="71">
        <f>SUM(K155+K157)</f>
        <v>264411</v>
      </c>
      <c r="L154" s="158">
        <f t="shared" si="9"/>
        <v>68.678181818181812</v>
      </c>
    </row>
    <row r="155" spans="1:12" ht="111" thickBot="1" x14ac:dyDescent="0.3">
      <c r="A155" s="1"/>
      <c r="B155" s="222" t="s">
        <v>97</v>
      </c>
      <c r="C155" s="222"/>
      <c r="D155" s="222"/>
      <c r="E155" s="222"/>
      <c r="F155" s="223"/>
      <c r="G155" s="70" t="s">
        <v>260</v>
      </c>
      <c r="H155" s="50" t="s">
        <v>261</v>
      </c>
      <c r="I155" s="57" t="s">
        <v>0</v>
      </c>
      <c r="J155" s="53">
        <f>SUM(J156)</f>
        <v>33000</v>
      </c>
      <c r="K155" s="53">
        <f>SUM(K156)</f>
        <v>33000</v>
      </c>
      <c r="L155" s="158">
        <f t="shared" si="9"/>
        <v>100</v>
      </c>
    </row>
    <row r="156" spans="1:12" ht="50.25" customHeight="1" x14ac:dyDescent="0.25">
      <c r="A156" s="1"/>
      <c r="B156" s="222">
        <v>200</v>
      </c>
      <c r="C156" s="222"/>
      <c r="D156" s="222"/>
      <c r="E156" s="222"/>
      <c r="F156" s="223"/>
      <c r="G156" s="44" t="s">
        <v>4</v>
      </c>
      <c r="H156" s="50" t="s">
        <v>0</v>
      </c>
      <c r="I156" s="57">
        <v>600</v>
      </c>
      <c r="J156" s="54">
        <v>33000</v>
      </c>
      <c r="K156" s="54">
        <v>33000</v>
      </c>
      <c r="L156" s="158">
        <f t="shared" si="9"/>
        <v>100</v>
      </c>
    </row>
    <row r="157" spans="1:12" ht="81.75" customHeight="1" x14ac:dyDescent="0.25">
      <c r="A157" s="1"/>
      <c r="B157" s="218" t="s">
        <v>95</v>
      </c>
      <c r="C157" s="218"/>
      <c r="D157" s="218"/>
      <c r="E157" s="218"/>
      <c r="F157" s="219"/>
      <c r="G157" s="44" t="s">
        <v>94</v>
      </c>
      <c r="H157" s="51" t="s">
        <v>262</v>
      </c>
      <c r="I157" s="57" t="s">
        <v>0</v>
      </c>
      <c r="J157" s="53">
        <f>SUM(J158)</f>
        <v>352000</v>
      </c>
      <c r="K157" s="53">
        <f>SUM(K158)</f>
        <v>231411</v>
      </c>
      <c r="L157" s="158">
        <f t="shared" si="9"/>
        <v>65.741761363636357</v>
      </c>
    </row>
    <row r="158" spans="1:12" ht="54" customHeight="1" x14ac:dyDescent="0.25">
      <c r="A158" s="1"/>
      <c r="B158" s="220">
        <v>500</v>
      </c>
      <c r="C158" s="220"/>
      <c r="D158" s="220"/>
      <c r="E158" s="220"/>
      <c r="F158" s="221"/>
      <c r="G158" s="66" t="s">
        <v>4</v>
      </c>
      <c r="H158" s="50" t="s">
        <v>0</v>
      </c>
      <c r="I158" s="57">
        <v>600</v>
      </c>
      <c r="J158" s="54">
        <v>352000</v>
      </c>
      <c r="K158" s="54">
        <v>231411</v>
      </c>
      <c r="L158" s="158">
        <f t="shared" si="9"/>
        <v>65.741761363636357</v>
      </c>
    </row>
    <row r="159" spans="1:12" ht="84" customHeight="1" x14ac:dyDescent="0.25">
      <c r="A159" s="1"/>
      <c r="B159" s="15"/>
      <c r="C159" s="15"/>
      <c r="D159" s="15"/>
      <c r="E159" s="15"/>
      <c r="F159" s="16"/>
      <c r="G159" s="77" t="s">
        <v>265</v>
      </c>
      <c r="H159" s="49" t="s">
        <v>96</v>
      </c>
      <c r="I159" s="57"/>
      <c r="J159" s="54">
        <f>SUM(J160)</f>
        <v>50000</v>
      </c>
      <c r="K159" s="54">
        <f>SUM(K160)</f>
        <v>16000</v>
      </c>
      <c r="L159" s="158">
        <f t="shared" si="9"/>
        <v>32</v>
      </c>
    </row>
    <row r="160" spans="1:12" ht="93" customHeight="1" x14ac:dyDescent="0.25">
      <c r="A160" s="1"/>
      <c r="B160" s="15"/>
      <c r="C160" s="15"/>
      <c r="D160" s="15"/>
      <c r="E160" s="15"/>
      <c r="F160" s="16"/>
      <c r="G160" s="76" t="s">
        <v>266</v>
      </c>
      <c r="H160" s="50" t="s">
        <v>267</v>
      </c>
      <c r="I160" s="57"/>
      <c r="J160" s="53">
        <f>SUM(J161+J162)</f>
        <v>50000</v>
      </c>
      <c r="K160" s="53">
        <f>SUM(K161+K162)</f>
        <v>16000</v>
      </c>
      <c r="L160" s="158">
        <f t="shared" si="9"/>
        <v>32</v>
      </c>
    </row>
    <row r="161" spans="1:12" ht="51" customHeight="1" x14ac:dyDescent="0.25">
      <c r="A161" s="1"/>
      <c r="B161" s="15"/>
      <c r="C161" s="15"/>
      <c r="D161" s="15"/>
      <c r="E161" s="15"/>
      <c r="F161" s="16"/>
      <c r="G161" s="44" t="s">
        <v>2</v>
      </c>
      <c r="H161" s="50" t="s">
        <v>0</v>
      </c>
      <c r="I161" s="57">
        <v>200</v>
      </c>
      <c r="J161" s="54">
        <v>42000</v>
      </c>
      <c r="K161" s="54">
        <v>8000</v>
      </c>
      <c r="L161" s="158">
        <f t="shared" si="9"/>
        <v>19.047619047619047</v>
      </c>
    </row>
    <row r="162" spans="1:12" ht="33.75" customHeight="1" thickBot="1" x14ac:dyDescent="0.3">
      <c r="A162" s="1"/>
      <c r="B162" s="156"/>
      <c r="C162" s="156"/>
      <c r="D162" s="156"/>
      <c r="E162" s="156"/>
      <c r="F162" s="157"/>
      <c r="G162" s="66" t="s">
        <v>4</v>
      </c>
      <c r="H162" s="50" t="s">
        <v>0</v>
      </c>
      <c r="I162" s="57">
        <v>600</v>
      </c>
      <c r="J162" s="54">
        <v>8000</v>
      </c>
      <c r="K162" s="94">
        <v>8000</v>
      </c>
      <c r="L162" s="171"/>
    </row>
    <row r="163" spans="1:12" ht="63.75" thickBot="1" x14ac:dyDescent="0.3">
      <c r="A163" s="1"/>
      <c r="B163" s="216" t="s">
        <v>93</v>
      </c>
      <c r="C163" s="216"/>
      <c r="D163" s="216"/>
      <c r="E163" s="216"/>
      <c r="F163" s="217"/>
      <c r="G163" s="24" t="s">
        <v>263</v>
      </c>
      <c r="H163" s="63" t="s">
        <v>92</v>
      </c>
      <c r="I163" s="64" t="s">
        <v>0</v>
      </c>
      <c r="J163" s="65">
        <f>SUM(J164)</f>
        <v>2260836</v>
      </c>
      <c r="K163" s="65">
        <f>SUM(K164)</f>
        <v>1693432</v>
      </c>
      <c r="L163" s="158">
        <f t="shared" si="9"/>
        <v>74.90291202015537</v>
      </c>
    </row>
    <row r="164" spans="1:12" ht="78.75" x14ac:dyDescent="0.25">
      <c r="A164" s="1"/>
      <c r="B164" s="224" t="s">
        <v>91</v>
      </c>
      <c r="C164" s="224"/>
      <c r="D164" s="224"/>
      <c r="E164" s="224"/>
      <c r="F164" s="225"/>
      <c r="G164" s="46" t="s">
        <v>264</v>
      </c>
      <c r="H164" s="60" t="s">
        <v>90</v>
      </c>
      <c r="I164" s="61" t="s">
        <v>0</v>
      </c>
      <c r="J164" s="71">
        <f>SUM(J165+J167)</f>
        <v>2260836</v>
      </c>
      <c r="K164" s="71">
        <f>SUM(K165+K167)</f>
        <v>1693432</v>
      </c>
      <c r="L164" s="158">
        <f t="shared" si="9"/>
        <v>74.90291202015537</v>
      </c>
    </row>
    <row r="165" spans="1:12" ht="63" x14ac:dyDescent="0.25">
      <c r="A165" s="1"/>
      <c r="B165" s="19"/>
      <c r="C165" s="19"/>
      <c r="D165" s="19"/>
      <c r="E165" s="19"/>
      <c r="F165" s="20"/>
      <c r="G165" s="76" t="s">
        <v>209</v>
      </c>
      <c r="H165" s="49" t="s">
        <v>270</v>
      </c>
      <c r="I165" s="56"/>
      <c r="J165" s="53">
        <f>SUM(J166)</f>
        <v>50000</v>
      </c>
      <c r="K165" s="53">
        <f>SUM(K166)</f>
        <v>39950</v>
      </c>
      <c r="L165" s="158">
        <f t="shared" si="9"/>
        <v>79.900000000000006</v>
      </c>
    </row>
    <row r="166" spans="1:12" ht="47.25" x14ac:dyDescent="0.25">
      <c r="A166" s="1"/>
      <c r="B166" s="19"/>
      <c r="C166" s="19"/>
      <c r="D166" s="19"/>
      <c r="E166" s="19"/>
      <c r="F166" s="20"/>
      <c r="G166" s="48" t="s">
        <v>2</v>
      </c>
      <c r="H166" s="50" t="s">
        <v>0</v>
      </c>
      <c r="I166" s="57">
        <v>200</v>
      </c>
      <c r="J166" s="53">
        <v>50000</v>
      </c>
      <c r="K166" s="53">
        <v>39950</v>
      </c>
      <c r="L166" s="158">
        <f t="shared" si="9"/>
        <v>79.900000000000006</v>
      </c>
    </row>
    <row r="167" spans="1:12" ht="47.25" x14ac:dyDescent="0.25">
      <c r="A167" s="1"/>
      <c r="B167" s="222" t="s">
        <v>89</v>
      </c>
      <c r="C167" s="222"/>
      <c r="D167" s="222"/>
      <c r="E167" s="222"/>
      <c r="F167" s="223"/>
      <c r="G167" s="44" t="s">
        <v>268</v>
      </c>
      <c r="H167" s="50" t="s">
        <v>269</v>
      </c>
      <c r="I167" s="57" t="s">
        <v>0</v>
      </c>
      <c r="J167" s="54">
        <f>SUM(J168:J170)</f>
        <v>2210836</v>
      </c>
      <c r="K167" s="54">
        <f>SUM(K168:K170)</f>
        <v>1653482</v>
      </c>
      <c r="L167" s="158">
        <f t="shared" si="9"/>
        <v>74.789898481841263</v>
      </c>
    </row>
    <row r="168" spans="1:12" ht="110.25" x14ac:dyDescent="0.25">
      <c r="A168" s="1"/>
      <c r="B168" s="17"/>
      <c r="C168" s="17"/>
      <c r="D168" s="17"/>
      <c r="E168" s="17"/>
      <c r="F168" s="18"/>
      <c r="G168" s="44" t="s">
        <v>3</v>
      </c>
      <c r="H168" s="50" t="s">
        <v>0</v>
      </c>
      <c r="I168" s="57">
        <v>100</v>
      </c>
      <c r="J168" s="54">
        <v>2011858</v>
      </c>
      <c r="K168" s="54">
        <v>1589691</v>
      </c>
      <c r="L168" s="158">
        <f t="shared" si="9"/>
        <v>79.016063757978941</v>
      </c>
    </row>
    <row r="169" spans="1:12" ht="47.25" x14ac:dyDescent="0.25">
      <c r="A169" s="1"/>
      <c r="B169" s="222">
        <v>200</v>
      </c>
      <c r="C169" s="222"/>
      <c r="D169" s="222"/>
      <c r="E169" s="222"/>
      <c r="F169" s="223"/>
      <c r="G169" s="44" t="s">
        <v>2</v>
      </c>
      <c r="H169" s="50" t="s">
        <v>0</v>
      </c>
      <c r="I169" s="57">
        <v>200</v>
      </c>
      <c r="J169" s="54">
        <v>195978</v>
      </c>
      <c r="K169" s="54">
        <v>63498</v>
      </c>
      <c r="L169" s="158">
        <f t="shared" si="9"/>
        <v>32.400575574809416</v>
      </c>
    </row>
    <row r="170" spans="1:12" ht="17.25" thickBot="1" x14ac:dyDescent="0.3">
      <c r="A170" s="1"/>
      <c r="B170" s="220">
        <v>600</v>
      </c>
      <c r="C170" s="220"/>
      <c r="D170" s="220"/>
      <c r="E170" s="220"/>
      <c r="F170" s="221"/>
      <c r="G170" s="66" t="s">
        <v>1</v>
      </c>
      <c r="H170" s="67" t="s">
        <v>0</v>
      </c>
      <c r="I170" s="68">
        <v>800</v>
      </c>
      <c r="J170" s="72">
        <v>3000</v>
      </c>
      <c r="K170" s="72">
        <v>293</v>
      </c>
      <c r="L170" s="158">
        <f t="shared" si="9"/>
        <v>9.7666666666666675</v>
      </c>
    </row>
    <row r="171" spans="1:12" ht="63.75" thickBot="1" x14ac:dyDescent="0.3">
      <c r="A171" s="1"/>
      <c r="B171" s="216" t="s">
        <v>88</v>
      </c>
      <c r="C171" s="216"/>
      <c r="D171" s="216"/>
      <c r="E171" s="216"/>
      <c r="F171" s="217"/>
      <c r="G171" s="24" t="s">
        <v>271</v>
      </c>
      <c r="H171" s="63" t="s">
        <v>87</v>
      </c>
      <c r="I171" s="64" t="s">
        <v>0</v>
      </c>
      <c r="J171" s="65">
        <f>SUM(J172+J186+J190+J193)</f>
        <v>27862733</v>
      </c>
      <c r="K171" s="65">
        <f>SUM(K172+K186+K190+K193)</f>
        <v>20333805</v>
      </c>
      <c r="L171" s="158">
        <f t="shared" si="9"/>
        <v>72.978501426977743</v>
      </c>
    </row>
    <row r="172" spans="1:12" ht="63.75" thickBot="1" x14ac:dyDescent="0.3">
      <c r="A172" s="1"/>
      <c r="B172" s="224" t="s">
        <v>86</v>
      </c>
      <c r="C172" s="224"/>
      <c r="D172" s="224"/>
      <c r="E172" s="224"/>
      <c r="F172" s="225"/>
      <c r="G172" s="42" t="s">
        <v>272</v>
      </c>
      <c r="H172" s="60" t="s">
        <v>85</v>
      </c>
      <c r="I172" s="61" t="s">
        <v>0</v>
      </c>
      <c r="J172" s="71">
        <f>SUM(J173+J175+J177+J180+J184+J182)</f>
        <v>27529308</v>
      </c>
      <c r="K172" s="71">
        <f>SUM(K173+K175+K177+K180+K184+K182)</f>
        <v>20080880</v>
      </c>
      <c r="L172" s="158">
        <f t="shared" si="9"/>
        <v>72.943642462789114</v>
      </c>
    </row>
    <row r="173" spans="1:12" ht="36" customHeight="1" x14ac:dyDescent="0.25">
      <c r="A173" s="1"/>
      <c r="B173" s="37"/>
      <c r="C173" s="37"/>
      <c r="D173" s="37"/>
      <c r="E173" s="37"/>
      <c r="F173" s="38"/>
      <c r="G173" s="44" t="s">
        <v>221</v>
      </c>
      <c r="H173" s="50" t="s">
        <v>369</v>
      </c>
      <c r="I173" s="57"/>
      <c r="J173" s="53">
        <f>SUM(J174)</f>
        <v>8253000</v>
      </c>
      <c r="K173" s="53">
        <f>SUM(K174)</f>
        <v>6066350</v>
      </c>
      <c r="L173" s="158">
        <f t="shared" si="9"/>
        <v>73.50478613837393</v>
      </c>
    </row>
    <row r="174" spans="1:12" ht="63" x14ac:dyDescent="0.25">
      <c r="A174" s="1"/>
      <c r="B174" s="37"/>
      <c r="C174" s="37"/>
      <c r="D174" s="37"/>
      <c r="E174" s="37"/>
      <c r="F174" s="38"/>
      <c r="G174" s="44" t="s">
        <v>4</v>
      </c>
      <c r="H174" s="50" t="s">
        <v>0</v>
      </c>
      <c r="I174" s="57">
        <v>600</v>
      </c>
      <c r="J174" s="53">
        <v>8253000</v>
      </c>
      <c r="K174" s="53">
        <v>6066350</v>
      </c>
      <c r="L174" s="158">
        <f t="shared" si="9"/>
        <v>73.50478613837393</v>
      </c>
    </row>
    <row r="175" spans="1:12" ht="47.25" x14ac:dyDescent="0.25">
      <c r="A175" s="1"/>
      <c r="B175" s="220">
        <v>800</v>
      </c>
      <c r="C175" s="220"/>
      <c r="D175" s="220"/>
      <c r="E175" s="220"/>
      <c r="F175" s="221"/>
      <c r="G175" s="44" t="s">
        <v>273</v>
      </c>
      <c r="H175" s="50" t="s">
        <v>274</v>
      </c>
      <c r="I175" s="57"/>
      <c r="J175" s="53">
        <f>SUM(J176)</f>
        <v>2603400</v>
      </c>
      <c r="K175" s="53">
        <f>SUM(K176)</f>
        <v>1917200</v>
      </c>
      <c r="L175" s="158">
        <f t="shared" si="9"/>
        <v>73.642160251978183</v>
      </c>
    </row>
    <row r="176" spans="1:12" ht="51.75" customHeight="1" x14ac:dyDescent="0.25">
      <c r="A176" s="1"/>
      <c r="B176" s="218" t="s">
        <v>84</v>
      </c>
      <c r="C176" s="218"/>
      <c r="D176" s="218"/>
      <c r="E176" s="218"/>
      <c r="F176" s="219"/>
      <c r="G176" s="66" t="s">
        <v>4</v>
      </c>
      <c r="H176" s="50" t="s">
        <v>0</v>
      </c>
      <c r="I176" s="57">
        <v>600</v>
      </c>
      <c r="J176" s="54">
        <v>2603400</v>
      </c>
      <c r="K176" s="54">
        <v>1917200</v>
      </c>
      <c r="L176" s="158">
        <f t="shared" si="9"/>
        <v>73.642160251978183</v>
      </c>
    </row>
    <row r="177" spans="1:12" ht="22.5" customHeight="1" x14ac:dyDescent="0.25">
      <c r="A177" s="1"/>
      <c r="B177" s="220">
        <v>300</v>
      </c>
      <c r="C177" s="220"/>
      <c r="D177" s="220"/>
      <c r="E177" s="220"/>
      <c r="F177" s="221"/>
      <c r="G177" s="76" t="s">
        <v>275</v>
      </c>
      <c r="H177" s="50" t="s">
        <v>276</v>
      </c>
      <c r="I177" s="57"/>
      <c r="J177" s="53">
        <f>SUM(J178+J179)</f>
        <v>10971000</v>
      </c>
      <c r="K177" s="53">
        <f>SUM(K178+K179)</f>
        <v>8030973</v>
      </c>
      <c r="L177" s="158">
        <f t="shared" si="9"/>
        <v>73.20183210281651</v>
      </c>
    </row>
    <row r="178" spans="1:12" ht="82.5" customHeight="1" x14ac:dyDescent="0.25">
      <c r="A178" s="1"/>
      <c r="B178" s="198"/>
      <c r="C178" s="198"/>
      <c r="D178" s="198"/>
      <c r="E178" s="198"/>
      <c r="F178" s="199"/>
      <c r="G178" s="44" t="s">
        <v>3</v>
      </c>
      <c r="H178" s="50"/>
      <c r="I178" s="57">
        <v>100</v>
      </c>
      <c r="J178" s="53">
        <v>150000</v>
      </c>
      <c r="K178" s="53">
        <v>125023</v>
      </c>
      <c r="L178" s="158">
        <f t="shared" si="9"/>
        <v>83.348666666666674</v>
      </c>
    </row>
    <row r="179" spans="1:12" ht="50.25" customHeight="1" x14ac:dyDescent="0.25">
      <c r="A179" s="1"/>
      <c r="B179" s="15"/>
      <c r="C179" s="15"/>
      <c r="D179" s="15"/>
      <c r="E179" s="15"/>
      <c r="F179" s="16"/>
      <c r="G179" s="44" t="s">
        <v>4</v>
      </c>
      <c r="H179" s="50" t="s">
        <v>0</v>
      </c>
      <c r="I179" s="57">
        <v>600</v>
      </c>
      <c r="J179" s="54">
        <v>10821000</v>
      </c>
      <c r="K179" s="54">
        <v>7905950</v>
      </c>
      <c r="L179" s="158">
        <f t="shared" si="9"/>
        <v>73.061177340356707</v>
      </c>
    </row>
    <row r="180" spans="1:12" ht="47.25" x14ac:dyDescent="0.25">
      <c r="A180" s="1"/>
      <c r="B180" s="35"/>
      <c r="C180" s="35"/>
      <c r="D180" s="35"/>
      <c r="E180" s="35"/>
      <c r="F180" s="36"/>
      <c r="G180" s="44" t="s">
        <v>355</v>
      </c>
      <c r="H180" s="50" t="s">
        <v>356</v>
      </c>
      <c r="I180" s="57"/>
      <c r="J180" s="53">
        <f>SUM(J181)</f>
        <v>2448000</v>
      </c>
      <c r="K180" s="53">
        <f>SUM(K181)</f>
        <v>1788600</v>
      </c>
      <c r="L180" s="158">
        <f t="shared" si="9"/>
        <v>73.063725490196077</v>
      </c>
    </row>
    <row r="181" spans="1:12" ht="51" customHeight="1" x14ac:dyDescent="0.25">
      <c r="A181" s="1"/>
      <c r="B181" s="35"/>
      <c r="C181" s="35"/>
      <c r="D181" s="35"/>
      <c r="E181" s="35"/>
      <c r="F181" s="36"/>
      <c r="G181" s="44" t="s">
        <v>4</v>
      </c>
      <c r="H181" s="50" t="s">
        <v>0</v>
      </c>
      <c r="I181" s="57">
        <v>600</v>
      </c>
      <c r="J181" s="54">
        <v>2448000</v>
      </c>
      <c r="K181" s="54">
        <v>1788600</v>
      </c>
      <c r="L181" s="158">
        <f t="shared" si="9"/>
        <v>73.063725490196077</v>
      </c>
    </row>
    <row r="182" spans="1:12" ht="51" customHeight="1" x14ac:dyDescent="0.25">
      <c r="A182" s="1"/>
      <c r="B182" s="198"/>
      <c r="C182" s="198"/>
      <c r="D182" s="198"/>
      <c r="E182" s="198"/>
      <c r="F182" s="199"/>
      <c r="G182" s="44" t="s">
        <v>442</v>
      </c>
      <c r="H182" s="51" t="s">
        <v>443</v>
      </c>
      <c r="I182" s="57"/>
      <c r="J182" s="204">
        <f>SUM(J183)</f>
        <v>203945</v>
      </c>
      <c r="K182" s="204">
        <f>SUM(K183)</f>
        <v>142784</v>
      </c>
      <c r="L182" s="158">
        <f t="shared" si="9"/>
        <v>70.011032386182549</v>
      </c>
    </row>
    <row r="183" spans="1:12" ht="51" customHeight="1" x14ac:dyDescent="0.25">
      <c r="A183" s="1"/>
      <c r="B183" s="198"/>
      <c r="C183" s="198"/>
      <c r="D183" s="198"/>
      <c r="E183" s="198"/>
      <c r="F183" s="199"/>
      <c r="G183" s="44" t="s">
        <v>4</v>
      </c>
      <c r="H183" s="50" t="s">
        <v>0</v>
      </c>
      <c r="I183" s="57">
        <v>600</v>
      </c>
      <c r="J183" s="173">
        <v>203945</v>
      </c>
      <c r="K183" s="54">
        <v>142784</v>
      </c>
      <c r="L183" s="158">
        <f t="shared" si="9"/>
        <v>70.011032386182549</v>
      </c>
    </row>
    <row r="184" spans="1:12" ht="50.25" customHeight="1" x14ac:dyDescent="0.25">
      <c r="A184" s="1"/>
      <c r="B184" s="156"/>
      <c r="C184" s="156"/>
      <c r="D184" s="156"/>
      <c r="E184" s="156"/>
      <c r="F184" s="157"/>
      <c r="G184" s="66" t="s">
        <v>403</v>
      </c>
      <c r="H184" s="172" t="s">
        <v>404</v>
      </c>
      <c r="I184" s="68"/>
      <c r="J184" s="53">
        <f>SUM(J185)</f>
        <v>3049963</v>
      </c>
      <c r="K184" s="53">
        <f>SUM(K185)</f>
        <v>2134973</v>
      </c>
      <c r="L184" s="158">
        <f t="shared" si="9"/>
        <v>69.99996393398871</v>
      </c>
    </row>
    <row r="185" spans="1:12" ht="55.5" customHeight="1" x14ac:dyDescent="0.25">
      <c r="A185" s="1"/>
      <c r="B185" s="156"/>
      <c r="C185" s="156"/>
      <c r="D185" s="156"/>
      <c r="E185" s="156"/>
      <c r="F185" s="157"/>
      <c r="G185" s="44" t="s">
        <v>4</v>
      </c>
      <c r="H185" s="50" t="s">
        <v>0</v>
      </c>
      <c r="I185" s="57">
        <v>600</v>
      </c>
      <c r="J185" s="54">
        <v>3049963</v>
      </c>
      <c r="K185" s="54">
        <v>2134973</v>
      </c>
      <c r="L185" s="158">
        <f t="shared" si="9"/>
        <v>69.99996393398871</v>
      </c>
    </row>
    <row r="186" spans="1:12" ht="84.75" customHeight="1" x14ac:dyDescent="0.25">
      <c r="A186" s="1"/>
      <c r="B186" s="218" t="s">
        <v>83</v>
      </c>
      <c r="C186" s="218"/>
      <c r="D186" s="218"/>
      <c r="E186" s="218"/>
      <c r="F186" s="219"/>
      <c r="G186" s="74" t="s">
        <v>277</v>
      </c>
      <c r="H186" s="49" t="s">
        <v>278</v>
      </c>
      <c r="I186" s="56"/>
      <c r="J186" s="53">
        <f>SUM(J187)</f>
        <v>165000</v>
      </c>
      <c r="K186" s="53">
        <f>SUM(K187)</f>
        <v>102000</v>
      </c>
      <c r="L186" s="158">
        <f t="shared" si="9"/>
        <v>61.81818181818182</v>
      </c>
    </row>
    <row r="187" spans="1:12" ht="78.75" x14ac:dyDescent="0.25">
      <c r="A187" s="1"/>
      <c r="B187" s="222">
        <v>600</v>
      </c>
      <c r="C187" s="222"/>
      <c r="D187" s="222"/>
      <c r="E187" s="222"/>
      <c r="F187" s="223"/>
      <c r="G187" s="76" t="s">
        <v>385</v>
      </c>
      <c r="H187" s="50" t="s">
        <v>279</v>
      </c>
      <c r="I187" s="57"/>
      <c r="J187" s="53">
        <f>SUM(J189+J188)</f>
        <v>165000</v>
      </c>
      <c r="K187" s="53">
        <f>SUM(K189+K188)</f>
        <v>102000</v>
      </c>
      <c r="L187" s="158">
        <f t="shared" si="9"/>
        <v>61.81818181818182</v>
      </c>
    </row>
    <row r="188" spans="1:12" ht="47.25" x14ac:dyDescent="0.25">
      <c r="A188" s="1"/>
      <c r="B188" s="200"/>
      <c r="C188" s="200"/>
      <c r="D188" s="200"/>
      <c r="E188" s="200"/>
      <c r="F188" s="201"/>
      <c r="G188" s="48" t="s">
        <v>2</v>
      </c>
      <c r="H188" s="50" t="s">
        <v>0</v>
      </c>
      <c r="I188" s="57">
        <v>200</v>
      </c>
      <c r="J188" s="54">
        <v>90000</v>
      </c>
      <c r="K188" s="54">
        <v>27000</v>
      </c>
      <c r="L188" s="158">
        <f t="shared" ref="L188" si="10">K188/J188%</f>
        <v>30</v>
      </c>
    </row>
    <row r="189" spans="1:12" ht="51.75" customHeight="1" x14ac:dyDescent="0.25">
      <c r="A189" s="1"/>
      <c r="B189" s="220">
        <v>800</v>
      </c>
      <c r="C189" s="220"/>
      <c r="D189" s="220"/>
      <c r="E189" s="220"/>
      <c r="F189" s="221"/>
      <c r="G189" s="44" t="s">
        <v>4</v>
      </c>
      <c r="H189" s="50" t="s">
        <v>0</v>
      </c>
      <c r="I189" s="57">
        <v>600</v>
      </c>
      <c r="J189" s="54">
        <v>75000</v>
      </c>
      <c r="K189" s="54">
        <v>75000</v>
      </c>
      <c r="L189" s="158">
        <f t="shared" si="9"/>
        <v>100</v>
      </c>
    </row>
    <row r="190" spans="1:12" ht="63" x14ac:dyDescent="0.25">
      <c r="A190" s="1"/>
      <c r="B190" s="218" t="s">
        <v>82</v>
      </c>
      <c r="C190" s="218"/>
      <c r="D190" s="218"/>
      <c r="E190" s="218"/>
      <c r="F190" s="219"/>
      <c r="G190" s="77" t="s">
        <v>280</v>
      </c>
      <c r="H190" s="49" t="s">
        <v>81</v>
      </c>
      <c r="I190" s="56" t="s">
        <v>0</v>
      </c>
      <c r="J190" s="53">
        <f>SUM(J191)</f>
        <v>70000</v>
      </c>
      <c r="K190" s="53">
        <f>SUM(K191)</f>
        <v>52500</v>
      </c>
      <c r="L190" s="158">
        <f t="shared" si="9"/>
        <v>75</v>
      </c>
    </row>
    <row r="191" spans="1:12" ht="63" x14ac:dyDescent="0.25">
      <c r="A191" s="1"/>
      <c r="B191" s="222">
        <v>200</v>
      </c>
      <c r="C191" s="222"/>
      <c r="D191" s="222"/>
      <c r="E191" s="222"/>
      <c r="F191" s="223"/>
      <c r="G191" s="48" t="s">
        <v>281</v>
      </c>
      <c r="H191" s="50" t="s">
        <v>282</v>
      </c>
      <c r="I191" s="57"/>
      <c r="J191" s="53">
        <f>SUM(J192)</f>
        <v>70000</v>
      </c>
      <c r="K191" s="53">
        <f>SUM(K192)</f>
        <v>52500</v>
      </c>
      <c r="L191" s="158">
        <f t="shared" si="9"/>
        <v>75</v>
      </c>
    </row>
    <row r="192" spans="1:12" ht="48.75" customHeight="1" x14ac:dyDescent="0.25">
      <c r="A192" s="1"/>
      <c r="B192" s="220">
        <v>300</v>
      </c>
      <c r="C192" s="220"/>
      <c r="D192" s="220"/>
      <c r="E192" s="220"/>
      <c r="F192" s="221"/>
      <c r="G192" s="44" t="s">
        <v>4</v>
      </c>
      <c r="H192" s="50" t="s">
        <v>0</v>
      </c>
      <c r="I192" s="57">
        <v>600</v>
      </c>
      <c r="J192" s="110">
        <v>70000</v>
      </c>
      <c r="K192" s="173">
        <v>52500</v>
      </c>
      <c r="L192" s="158">
        <f t="shared" si="9"/>
        <v>75</v>
      </c>
    </row>
    <row r="193" spans="1:12" ht="48.75" customHeight="1" x14ac:dyDescent="0.25">
      <c r="A193" s="1"/>
      <c r="B193" s="198"/>
      <c r="C193" s="198"/>
      <c r="D193" s="198"/>
      <c r="E193" s="198"/>
      <c r="F193" s="199"/>
      <c r="G193" s="44" t="s">
        <v>444</v>
      </c>
      <c r="H193" s="51" t="s">
        <v>445</v>
      </c>
      <c r="I193" s="57"/>
      <c r="J193" s="53">
        <f>SUM(J194)</f>
        <v>98425</v>
      </c>
      <c r="K193" s="53">
        <f>SUM(K194)</f>
        <v>98425</v>
      </c>
      <c r="L193" s="158">
        <f t="shared" ref="L193:L194" si="11">K193/J193%</f>
        <v>100</v>
      </c>
    </row>
    <row r="194" spans="1:12" ht="48.75" customHeight="1" thickBot="1" x14ac:dyDescent="0.3">
      <c r="A194" s="1"/>
      <c r="B194" s="198"/>
      <c r="C194" s="198"/>
      <c r="D194" s="198"/>
      <c r="E194" s="198"/>
      <c r="F194" s="199"/>
      <c r="G194" s="44" t="s">
        <v>4</v>
      </c>
      <c r="H194" s="50" t="s">
        <v>0</v>
      </c>
      <c r="I194" s="57">
        <v>600</v>
      </c>
      <c r="J194" s="110">
        <v>98425</v>
      </c>
      <c r="K194" s="173">
        <v>98425</v>
      </c>
      <c r="L194" s="158">
        <f t="shared" si="11"/>
        <v>100</v>
      </c>
    </row>
    <row r="195" spans="1:12" ht="49.5" customHeight="1" thickBot="1" x14ac:dyDescent="0.3">
      <c r="A195" s="1"/>
      <c r="B195" s="216" t="s">
        <v>80</v>
      </c>
      <c r="C195" s="216"/>
      <c r="D195" s="216"/>
      <c r="E195" s="216"/>
      <c r="F195" s="217"/>
      <c r="G195" s="24" t="s">
        <v>283</v>
      </c>
      <c r="H195" s="63" t="s">
        <v>79</v>
      </c>
      <c r="I195" s="64" t="s">
        <v>0</v>
      </c>
      <c r="J195" s="71">
        <f t="shared" ref="J195:K197" si="12">SUM(J196)</f>
        <v>100000</v>
      </c>
      <c r="K195" s="71">
        <f t="shared" si="12"/>
        <v>80800</v>
      </c>
      <c r="L195" s="158">
        <f t="shared" si="9"/>
        <v>80.8</v>
      </c>
    </row>
    <row r="196" spans="1:12" ht="78.75" x14ac:dyDescent="0.25">
      <c r="A196" s="1"/>
      <c r="B196" s="224" t="s">
        <v>78</v>
      </c>
      <c r="C196" s="224"/>
      <c r="D196" s="224"/>
      <c r="E196" s="224"/>
      <c r="F196" s="225"/>
      <c r="G196" s="46" t="s">
        <v>284</v>
      </c>
      <c r="H196" s="60" t="s">
        <v>77</v>
      </c>
      <c r="I196" s="61" t="s">
        <v>0</v>
      </c>
      <c r="J196" s="71">
        <f t="shared" si="12"/>
        <v>100000</v>
      </c>
      <c r="K196" s="71">
        <f t="shared" si="12"/>
        <v>80800</v>
      </c>
      <c r="L196" s="158">
        <f t="shared" si="9"/>
        <v>80.8</v>
      </c>
    </row>
    <row r="197" spans="1:12" ht="31.5" x14ac:dyDescent="0.25">
      <c r="A197" s="1"/>
      <c r="B197" s="222" t="s">
        <v>76</v>
      </c>
      <c r="C197" s="222"/>
      <c r="D197" s="222"/>
      <c r="E197" s="222"/>
      <c r="F197" s="223"/>
      <c r="G197" s="76" t="s">
        <v>285</v>
      </c>
      <c r="H197" s="50" t="s">
        <v>286</v>
      </c>
      <c r="I197" s="57" t="s">
        <v>0</v>
      </c>
      <c r="J197" s="53">
        <f t="shared" si="12"/>
        <v>100000</v>
      </c>
      <c r="K197" s="53">
        <f t="shared" si="12"/>
        <v>80800</v>
      </c>
      <c r="L197" s="158">
        <f t="shared" si="9"/>
        <v>80.8</v>
      </c>
    </row>
    <row r="198" spans="1:12" ht="48" thickBot="1" x14ac:dyDescent="0.3">
      <c r="A198" s="1"/>
      <c r="B198" s="220">
        <v>200</v>
      </c>
      <c r="C198" s="220"/>
      <c r="D198" s="220"/>
      <c r="E198" s="220"/>
      <c r="F198" s="221"/>
      <c r="G198" s="48" t="s">
        <v>2</v>
      </c>
      <c r="H198" s="50" t="s">
        <v>0</v>
      </c>
      <c r="I198" s="57">
        <v>200</v>
      </c>
      <c r="J198" s="54">
        <v>100000</v>
      </c>
      <c r="K198" s="54">
        <v>80800</v>
      </c>
      <c r="L198" s="158">
        <f t="shared" si="9"/>
        <v>80.8</v>
      </c>
    </row>
    <row r="199" spans="1:12" ht="63.75" thickBot="1" x14ac:dyDescent="0.3">
      <c r="A199" s="1"/>
      <c r="B199" s="216" t="s">
        <v>75</v>
      </c>
      <c r="C199" s="216"/>
      <c r="D199" s="216"/>
      <c r="E199" s="216"/>
      <c r="F199" s="217"/>
      <c r="G199" s="24" t="s">
        <v>287</v>
      </c>
      <c r="H199" s="63" t="s">
        <v>74</v>
      </c>
      <c r="I199" s="64" t="s">
        <v>0</v>
      </c>
      <c r="J199" s="65">
        <f>SUM(J200)</f>
        <v>36544297</v>
      </c>
      <c r="K199" s="65">
        <f>SUM(K200)</f>
        <v>4996916</v>
      </c>
      <c r="L199" s="158">
        <f t="shared" si="9"/>
        <v>13.673586332773073</v>
      </c>
    </row>
    <row r="200" spans="1:12" ht="81" customHeight="1" thickBot="1" x14ac:dyDescent="0.3">
      <c r="A200" s="1"/>
      <c r="B200" s="224" t="s">
        <v>73</v>
      </c>
      <c r="C200" s="224"/>
      <c r="D200" s="224"/>
      <c r="E200" s="224"/>
      <c r="F200" s="225"/>
      <c r="G200" s="70" t="s">
        <v>288</v>
      </c>
      <c r="H200" s="60" t="s">
        <v>72</v>
      </c>
      <c r="I200" s="61" t="s">
        <v>0</v>
      </c>
      <c r="J200" s="205">
        <f>SUM(J201+J203+J211+J207+J209+J213+J205)</f>
        <v>36544297</v>
      </c>
      <c r="K200" s="205">
        <f>SUM(K201+K203+K211+K207+K209+K213+K205)</f>
        <v>4996916</v>
      </c>
      <c r="L200" s="158">
        <f t="shared" si="9"/>
        <v>13.673586332773073</v>
      </c>
    </row>
    <row r="201" spans="1:12" ht="78.75" customHeight="1" x14ac:dyDescent="0.25">
      <c r="A201" s="1"/>
      <c r="B201" s="154"/>
      <c r="C201" s="154"/>
      <c r="D201" s="154"/>
      <c r="E201" s="154"/>
      <c r="F201" s="155"/>
      <c r="G201" s="169" t="s">
        <v>405</v>
      </c>
      <c r="H201" s="174" t="s">
        <v>406</v>
      </c>
      <c r="I201" s="61"/>
      <c r="J201" s="53">
        <f>SUM(J202)</f>
        <v>2853000</v>
      </c>
      <c r="K201" s="53">
        <f>SUM(K202)</f>
        <v>678874</v>
      </c>
      <c r="L201" s="158">
        <f t="shared" si="9"/>
        <v>23.795092884682791</v>
      </c>
    </row>
    <row r="202" spans="1:12" ht="70.5" customHeight="1" x14ac:dyDescent="0.25">
      <c r="A202" s="1"/>
      <c r="B202" s="154"/>
      <c r="C202" s="154"/>
      <c r="D202" s="154"/>
      <c r="E202" s="154"/>
      <c r="F202" s="155"/>
      <c r="G202" s="44" t="s">
        <v>361</v>
      </c>
      <c r="H202" s="50" t="s">
        <v>0</v>
      </c>
      <c r="I202" s="57">
        <v>400</v>
      </c>
      <c r="J202" s="71">
        <v>2853000</v>
      </c>
      <c r="K202" s="71">
        <v>678874</v>
      </c>
      <c r="L202" s="158">
        <f t="shared" si="9"/>
        <v>23.795092884682791</v>
      </c>
    </row>
    <row r="203" spans="1:12" ht="31.5" x14ac:dyDescent="0.25">
      <c r="A203" s="1"/>
      <c r="B203" s="222" t="s">
        <v>71</v>
      </c>
      <c r="C203" s="222"/>
      <c r="D203" s="222"/>
      <c r="E203" s="222"/>
      <c r="F203" s="223"/>
      <c r="G203" s="44" t="s">
        <v>70</v>
      </c>
      <c r="H203" s="50" t="s">
        <v>289</v>
      </c>
      <c r="I203" s="57" t="s">
        <v>0</v>
      </c>
      <c r="J203" s="53">
        <f>SUM(J204)</f>
        <v>400000</v>
      </c>
      <c r="K203" s="53">
        <f>SUM(K204)</f>
        <v>306188</v>
      </c>
      <c r="L203" s="158">
        <f t="shared" si="9"/>
        <v>76.546999999999997</v>
      </c>
    </row>
    <row r="204" spans="1:12" ht="47.25" x14ac:dyDescent="0.25">
      <c r="A204" s="1"/>
      <c r="B204" s="220">
        <v>600</v>
      </c>
      <c r="C204" s="220"/>
      <c r="D204" s="220"/>
      <c r="E204" s="220"/>
      <c r="F204" s="221"/>
      <c r="G204" s="84" t="s">
        <v>2</v>
      </c>
      <c r="H204" s="149" t="s">
        <v>0</v>
      </c>
      <c r="I204" s="143">
        <v>200</v>
      </c>
      <c r="J204" s="54">
        <v>400000</v>
      </c>
      <c r="K204" s="54">
        <v>306188</v>
      </c>
      <c r="L204" s="158">
        <f t="shared" si="9"/>
        <v>76.546999999999997</v>
      </c>
    </row>
    <row r="205" spans="1:12" ht="94.5" x14ac:dyDescent="0.25">
      <c r="A205" s="1"/>
      <c r="B205" s="198"/>
      <c r="C205" s="198"/>
      <c r="D205" s="198"/>
      <c r="E205" s="198"/>
      <c r="F205" s="199"/>
      <c r="G205" s="84" t="s">
        <v>446</v>
      </c>
      <c r="H205" s="207" t="s">
        <v>447</v>
      </c>
      <c r="I205" s="208"/>
      <c r="J205" s="178">
        <f>SUM(J206)</f>
        <v>20070352</v>
      </c>
      <c r="K205" s="178">
        <f>SUM(K206)</f>
        <v>0</v>
      </c>
      <c r="L205" s="158">
        <f t="shared" si="9"/>
        <v>0</v>
      </c>
    </row>
    <row r="206" spans="1:12" ht="63" x14ac:dyDescent="0.25">
      <c r="A206" s="1"/>
      <c r="B206" s="198"/>
      <c r="C206" s="198"/>
      <c r="D206" s="198"/>
      <c r="E206" s="198"/>
      <c r="F206" s="199"/>
      <c r="G206" s="44" t="s">
        <v>361</v>
      </c>
      <c r="H206" s="60"/>
      <c r="I206" s="61">
        <v>400</v>
      </c>
      <c r="J206" s="175">
        <v>20070352</v>
      </c>
      <c r="K206" s="54">
        <v>0</v>
      </c>
      <c r="L206" s="158">
        <f t="shared" si="9"/>
        <v>0</v>
      </c>
    </row>
    <row r="207" spans="1:12" ht="94.5" x14ac:dyDescent="0.25">
      <c r="A207" s="1"/>
      <c r="B207" s="198"/>
      <c r="C207" s="198"/>
      <c r="D207" s="198"/>
      <c r="E207" s="198"/>
      <c r="F207" s="199"/>
      <c r="G207" s="84" t="s">
        <v>448</v>
      </c>
      <c r="H207" s="209" t="s">
        <v>449</v>
      </c>
      <c r="I207" s="208"/>
      <c r="J207" s="178">
        <f>SUM(J208)</f>
        <v>494898</v>
      </c>
      <c r="K207" s="178">
        <f>SUM(K208)</f>
        <v>494898</v>
      </c>
      <c r="L207" s="178">
        <f t="shared" ref="L207:L208" si="13">SUM(L208)</f>
        <v>26.911976190476189</v>
      </c>
    </row>
    <row r="208" spans="1:12" ht="63" x14ac:dyDescent="0.25">
      <c r="A208" s="1"/>
      <c r="B208" s="198"/>
      <c r="C208" s="198"/>
      <c r="D208" s="198"/>
      <c r="E208" s="198"/>
      <c r="F208" s="199"/>
      <c r="G208" s="66" t="s">
        <v>4</v>
      </c>
      <c r="H208" s="67" t="s">
        <v>0</v>
      </c>
      <c r="I208" s="68">
        <v>600</v>
      </c>
      <c r="J208" s="175">
        <v>494898</v>
      </c>
      <c r="K208" s="54">
        <v>494898</v>
      </c>
      <c r="L208" s="178">
        <f t="shared" si="13"/>
        <v>26.911976190476189</v>
      </c>
    </row>
    <row r="209" spans="1:12" ht="110.25" x14ac:dyDescent="0.25">
      <c r="A209" s="1"/>
      <c r="B209" s="198"/>
      <c r="C209" s="198"/>
      <c r="D209" s="198"/>
      <c r="E209" s="198"/>
      <c r="F209" s="199"/>
      <c r="G209" s="84" t="s">
        <v>450</v>
      </c>
      <c r="H209" s="209" t="s">
        <v>451</v>
      </c>
      <c r="I209" s="208"/>
      <c r="J209" s="178">
        <f>SUM(J210)</f>
        <v>100000</v>
      </c>
      <c r="K209" s="178">
        <f>SUM(K210)</f>
        <v>100000</v>
      </c>
      <c r="L209" s="178">
        <f>SUM(L210)</f>
        <v>26.911976190476189</v>
      </c>
    </row>
    <row r="210" spans="1:12" ht="63" x14ac:dyDescent="0.25">
      <c r="A210" s="1"/>
      <c r="B210" s="198"/>
      <c r="C210" s="198"/>
      <c r="D210" s="198"/>
      <c r="E210" s="198"/>
      <c r="F210" s="199"/>
      <c r="G210" s="66" t="s">
        <v>4</v>
      </c>
      <c r="H210" s="67" t="s">
        <v>0</v>
      </c>
      <c r="I210" s="68">
        <v>600</v>
      </c>
      <c r="J210" s="175">
        <v>100000</v>
      </c>
      <c r="K210" s="54">
        <v>100000</v>
      </c>
      <c r="L210" s="178">
        <f>SUM(L211)</f>
        <v>26.911976190476189</v>
      </c>
    </row>
    <row r="211" spans="1:12" ht="63" x14ac:dyDescent="0.25">
      <c r="A211" s="1"/>
      <c r="B211" s="102"/>
      <c r="C211" s="102"/>
      <c r="D211" s="102"/>
      <c r="E211" s="102"/>
      <c r="F211" s="103"/>
      <c r="G211" s="104" t="s">
        <v>377</v>
      </c>
      <c r="H211" s="137">
        <v>1933973</v>
      </c>
      <c r="I211" s="105" t="s">
        <v>0</v>
      </c>
      <c r="J211" s="53">
        <f>SUM(J212)</f>
        <v>12600000</v>
      </c>
      <c r="K211" s="53">
        <f>SUM(K212)</f>
        <v>3390909</v>
      </c>
      <c r="L211" s="158">
        <f t="shared" si="9"/>
        <v>26.911976190476189</v>
      </c>
    </row>
    <row r="212" spans="1:12" ht="63" x14ac:dyDescent="0.25">
      <c r="A212" s="1"/>
      <c r="B212" s="102"/>
      <c r="C212" s="102"/>
      <c r="D212" s="102"/>
      <c r="E212" s="102"/>
      <c r="F212" s="103"/>
      <c r="G212" s="44" t="s">
        <v>361</v>
      </c>
      <c r="H212" s="50" t="s">
        <v>0</v>
      </c>
      <c r="I212" s="57">
        <v>400</v>
      </c>
      <c r="J212" s="54">
        <v>12600000</v>
      </c>
      <c r="K212" s="54">
        <v>3390909</v>
      </c>
      <c r="L212" s="158">
        <f t="shared" si="9"/>
        <v>26.911976190476189</v>
      </c>
    </row>
    <row r="213" spans="1:12" ht="110.25" x14ac:dyDescent="0.25">
      <c r="A213" s="1"/>
      <c r="B213" s="198"/>
      <c r="C213" s="198"/>
      <c r="D213" s="198"/>
      <c r="E213" s="198"/>
      <c r="F213" s="199"/>
      <c r="G213" s="44" t="s">
        <v>452</v>
      </c>
      <c r="H213" s="51" t="s">
        <v>453</v>
      </c>
      <c r="I213" s="57"/>
      <c r="J213" s="204">
        <f>SUM(J214)</f>
        <v>26047</v>
      </c>
      <c r="K213" s="204">
        <f>SUM(K214)</f>
        <v>26047</v>
      </c>
      <c r="L213" s="158">
        <f t="shared" si="9"/>
        <v>99.999999999999986</v>
      </c>
    </row>
    <row r="214" spans="1:12" ht="63.75" thickBot="1" x14ac:dyDescent="0.3">
      <c r="A214" s="1"/>
      <c r="B214" s="198"/>
      <c r="C214" s="198"/>
      <c r="D214" s="198"/>
      <c r="E214" s="198"/>
      <c r="F214" s="199"/>
      <c r="G214" s="66" t="s">
        <v>4</v>
      </c>
      <c r="H214" s="67" t="s">
        <v>0</v>
      </c>
      <c r="I214" s="57">
        <v>600</v>
      </c>
      <c r="J214" s="210">
        <v>26047</v>
      </c>
      <c r="K214" s="177">
        <v>26047</v>
      </c>
      <c r="L214" s="158">
        <f t="shared" si="9"/>
        <v>99.999999999999986</v>
      </c>
    </row>
    <row r="215" spans="1:12" ht="79.5" thickBot="1" x14ac:dyDescent="0.3">
      <c r="A215" s="1"/>
      <c r="B215" s="35"/>
      <c r="C215" s="35"/>
      <c r="D215" s="35"/>
      <c r="E215" s="35"/>
      <c r="F215" s="36"/>
      <c r="G215" s="24" t="s">
        <v>290</v>
      </c>
      <c r="H215" s="63" t="s">
        <v>69</v>
      </c>
      <c r="I215" s="97"/>
      <c r="J215" s="177">
        <f t="shared" ref="J215:K217" si="14">SUM(J216)</f>
        <v>2500000</v>
      </c>
      <c r="K215" s="177">
        <f t="shared" si="14"/>
        <v>2500000</v>
      </c>
      <c r="L215" s="158">
        <f t="shared" si="9"/>
        <v>100</v>
      </c>
    </row>
    <row r="216" spans="1:12" ht="49.5" customHeight="1" x14ac:dyDescent="0.25">
      <c r="A216" s="1"/>
      <c r="B216" s="156"/>
      <c r="C216" s="156"/>
      <c r="D216" s="156"/>
      <c r="E216" s="156"/>
      <c r="F216" s="157"/>
      <c r="G216" s="44" t="s">
        <v>454</v>
      </c>
      <c r="H216" s="50" t="s">
        <v>455</v>
      </c>
      <c r="I216" s="57"/>
      <c r="J216" s="177">
        <f t="shared" si="14"/>
        <v>2500000</v>
      </c>
      <c r="K216" s="177">
        <f t="shared" si="14"/>
        <v>2500000</v>
      </c>
      <c r="L216" s="158">
        <f t="shared" si="9"/>
        <v>100</v>
      </c>
    </row>
    <row r="217" spans="1:12" ht="63.75" customHeight="1" x14ac:dyDescent="0.25">
      <c r="A217" s="1"/>
      <c r="B217" s="156"/>
      <c r="C217" s="156"/>
      <c r="D217" s="156"/>
      <c r="E217" s="156"/>
      <c r="F217" s="157"/>
      <c r="G217" s="44" t="s">
        <v>407</v>
      </c>
      <c r="H217" s="51" t="s">
        <v>408</v>
      </c>
      <c r="I217" s="57"/>
      <c r="J217" s="177">
        <f t="shared" si="14"/>
        <v>2500000</v>
      </c>
      <c r="K217" s="177">
        <f t="shared" si="14"/>
        <v>2500000</v>
      </c>
      <c r="L217" s="158">
        <f t="shared" si="9"/>
        <v>100</v>
      </c>
    </row>
    <row r="218" spans="1:12" ht="17.25" thickBot="1" x14ac:dyDescent="0.3">
      <c r="A218" s="1"/>
      <c r="B218" s="156"/>
      <c r="C218" s="156"/>
      <c r="D218" s="156"/>
      <c r="E218" s="156"/>
      <c r="F218" s="157"/>
      <c r="G218" s="44" t="s">
        <v>1</v>
      </c>
      <c r="H218" s="50" t="s">
        <v>0</v>
      </c>
      <c r="I218" s="57">
        <v>800</v>
      </c>
      <c r="J218" s="94">
        <v>2500000</v>
      </c>
      <c r="K218" s="176">
        <v>2500000</v>
      </c>
      <c r="L218" s="158">
        <f t="shared" si="9"/>
        <v>100</v>
      </c>
    </row>
    <row r="219" spans="1:12" ht="66.75" customHeight="1" thickBot="1" x14ac:dyDescent="0.3">
      <c r="A219" s="1"/>
      <c r="B219" s="216" t="s">
        <v>67</v>
      </c>
      <c r="C219" s="216"/>
      <c r="D219" s="216"/>
      <c r="E219" s="216"/>
      <c r="F219" s="217"/>
      <c r="G219" s="62" t="s">
        <v>291</v>
      </c>
      <c r="H219" s="63" t="s">
        <v>66</v>
      </c>
      <c r="I219" s="64" t="s">
        <v>0</v>
      </c>
      <c r="J219" s="65">
        <f>SUM(J220+J227+J230)</f>
        <v>3915000</v>
      </c>
      <c r="K219" s="65">
        <f>SUM(K220+K227+K230)</f>
        <v>2646330</v>
      </c>
      <c r="L219" s="158">
        <f t="shared" si="9"/>
        <v>67.594636015325676</v>
      </c>
    </row>
    <row r="220" spans="1:12" ht="78.75" x14ac:dyDescent="0.25">
      <c r="A220" s="1"/>
      <c r="B220" s="224" t="s">
        <v>65</v>
      </c>
      <c r="C220" s="224"/>
      <c r="D220" s="224"/>
      <c r="E220" s="224"/>
      <c r="F220" s="225"/>
      <c r="G220" s="46" t="s">
        <v>292</v>
      </c>
      <c r="H220" s="60" t="s">
        <v>64</v>
      </c>
      <c r="I220" s="61" t="s">
        <v>0</v>
      </c>
      <c r="J220" s="71">
        <f>SUM(J221+J223+J225)</f>
        <v>230000</v>
      </c>
      <c r="K220" s="71">
        <f>SUM(K221+K223+K225)</f>
        <v>46950</v>
      </c>
      <c r="L220" s="158">
        <f t="shared" si="9"/>
        <v>20.413043478260871</v>
      </c>
    </row>
    <row r="221" spans="1:12" ht="64.5" customHeight="1" x14ac:dyDescent="0.25">
      <c r="A221" s="1"/>
      <c r="B221" s="222" t="s">
        <v>63</v>
      </c>
      <c r="C221" s="222"/>
      <c r="D221" s="222"/>
      <c r="E221" s="222"/>
      <c r="F221" s="223"/>
      <c r="G221" s="76" t="s">
        <v>293</v>
      </c>
      <c r="H221" s="50" t="s">
        <v>294</v>
      </c>
      <c r="I221" s="57" t="s">
        <v>0</v>
      </c>
      <c r="J221" s="53">
        <f>SUM(J222)</f>
        <v>25000</v>
      </c>
      <c r="K221" s="53">
        <f>SUM(K222)</f>
        <v>6950</v>
      </c>
      <c r="L221" s="158">
        <f t="shared" si="9"/>
        <v>27.8</v>
      </c>
    </row>
    <row r="222" spans="1:12" ht="47.25" x14ac:dyDescent="0.25">
      <c r="A222" s="1"/>
      <c r="B222" s="220">
        <v>800</v>
      </c>
      <c r="C222" s="220"/>
      <c r="D222" s="220"/>
      <c r="E222" s="220"/>
      <c r="F222" s="221"/>
      <c r="G222" s="48" t="s">
        <v>2</v>
      </c>
      <c r="H222" s="50" t="s">
        <v>0</v>
      </c>
      <c r="I222" s="57">
        <v>200</v>
      </c>
      <c r="J222" s="54">
        <v>25000</v>
      </c>
      <c r="K222" s="54">
        <v>6950</v>
      </c>
      <c r="L222" s="158">
        <f t="shared" si="9"/>
        <v>27.8</v>
      </c>
    </row>
    <row r="223" spans="1:12" ht="110.25" x14ac:dyDescent="0.25">
      <c r="A223" s="1"/>
      <c r="B223" s="156"/>
      <c r="C223" s="156"/>
      <c r="D223" s="156"/>
      <c r="E223" s="156"/>
      <c r="F223" s="157"/>
      <c r="G223" s="44" t="s">
        <v>409</v>
      </c>
      <c r="H223" s="51" t="s">
        <v>410</v>
      </c>
      <c r="I223" s="57"/>
      <c r="J223" s="53">
        <f>SUM(J224)</f>
        <v>100000</v>
      </c>
      <c r="K223" s="53">
        <f>SUM(K224)</f>
        <v>20000</v>
      </c>
      <c r="L223" s="158">
        <f t="shared" si="9"/>
        <v>20</v>
      </c>
    </row>
    <row r="224" spans="1:12" ht="47.25" x14ac:dyDescent="0.25">
      <c r="A224" s="1"/>
      <c r="B224" s="156"/>
      <c r="C224" s="156"/>
      <c r="D224" s="156"/>
      <c r="E224" s="156"/>
      <c r="F224" s="157"/>
      <c r="G224" s="48" t="s">
        <v>2</v>
      </c>
      <c r="H224" s="50" t="s">
        <v>0</v>
      </c>
      <c r="I224" s="57">
        <v>200</v>
      </c>
      <c r="J224" s="54">
        <v>100000</v>
      </c>
      <c r="K224" s="54">
        <v>20000</v>
      </c>
      <c r="L224" s="158">
        <f t="shared" si="9"/>
        <v>20</v>
      </c>
    </row>
    <row r="225" spans="1:12" ht="110.25" x14ac:dyDescent="0.25">
      <c r="A225" s="1"/>
      <c r="B225" s="156"/>
      <c r="C225" s="156"/>
      <c r="D225" s="156"/>
      <c r="E225" s="156"/>
      <c r="F225" s="157"/>
      <c r="G225" s="44" t="s">
        <v>411</v>
      </c>
      <c r="H225" s="51" t="s">
        <v>412</v>
      </c>
      <c r="I225" s="57"/>
      <c r="J225" s="53">
        <f>SUM(J226)</f>
        <v>105000</v>
      </c>
      <c r="K225" s="53">
        <f>SUM(K226)</f>
        <v>20000</v>
      </c>
      <c r="L225" s="158">
        <f t="shared" si="9"/>
        <v>19.047619047619047</v>
      </c>
    </row>
    <row r="226" spans="1:12" ht="47.25" x14ac:dyDescent="0.25">
      <c r="A226" s="1"/>
      <c r="B226" s="156"/>
      <c r="C226" s="156"/>
      <c r="D226" s="156"/>
      <c r="E226" s="156"/>
      <c r="F226" s="157"/>
      <c r="G226" s="48" t="s">
        <v>2</v>
      </c>
      <c r="H226" s="50" t="s">
        <v>0</v>
      </c>
      <c r="I226" s="57">
        <v>200</v>
      </c>
      <c r="J226" s="54">
        <v>105000</v>
      </c>
      <c r="K226" s="54">
        <v>20000</v>
      </c>
      <c r="L226" s="158">
        <f t="shared" si="9"/>
        <v>19.047619047619047</v>
      </c>
    </row>
    <row r="227" spans="1:12" ht="78.75" x14ac:dyDescent="0.25">
      <c r="A227" s="1"/>
      <c r="B227" s="226" t="s">
        <v>61</v>
      </c>
      <c r="C227" s="226"/>
      <c r="D227" s="226"/>
      <c r="E227" s="226"/>
      <c r="F227" s="227"/>
      <c r="G227" s="74" t="s">
        <v>296</v>
      </c>
      <c r="H227" s="49" t="s">
        <v>62</v>
      </c>
      <c r="I227" s="56" t="s">
        <v>0</v>
      </c>
      <c r="J227" s="53">
        <f>SUM(J228)</f>
        <v>40000</v>
      </c>
      <c r="K227" s="53">
        <f>SUM(K228)</f>
        <v>40000</v>
      </c>
      <c r="L227" s="158">
        <f t="shared" si="9"/>
        <v>100</v>
      </c>
    </row>
    <row r="228" spans="1:12" ht="47.25" x14ac:dyDescent="0.25">
      <c r="A228" s="1"/>
      <c r="B228" s="222" t="s">
        <v>60</v>
      </c>
      <c r="C228" s="222"/>
      <c r="D228" s="222"/>
      <c r="E228" s="222"/>
      <c r="F228" s="223"/>
      <c r="G228" s="76" t="s">
        <v>298</v>
      </c>
      <c r="H228" s="50" t="s">
        <v>297</v>
      </c>
      <c r="I228" s="57" t="s">
        <v>0</v>
      </c>
      <c r="J228" s="53">
        <f>SUM(J229)</f>
        <v>40000</v>
      </c>
      <c r="K228" s="53">
        <f>SUM(K229)</f>
        <v>40000</v>
      </c>
      <c r="L228" s="158">
        <f t="shared" ref="L228:L305" si="15">K228/J228%</f>
        <v>100</v>
      </c>
    </row>
    <row r="229" spans="1:12" ht="47.25" x14ac:dyDescent="0.25">
      <c r="A229" s="1"/>
      <c r="B229" s="220">
        <v>500</v>
      </c>
      <c r="C229" s="220"/>
      <c r="D229" s="220"/>
      <c r="E229" s="220"/>
      <c r="F229" s="221"/>
      <c r="G229" s="44" t="s">
        <v>2</v>
      </c>
      <c r="H229" s="50" t="s">
        <v>0</v>
      </c>
      <c r="I229" s="57">
        <v>200</v>
      </c>
      <c r="J229" s="54">
        <v>40000</v>
      </c>
      <c r="K229" s="54">
        <v>40000</v>
      </c>
      <c r="L229" s="158">
        <f t="shared" si="15"/>
        <v>100</v>
      </c>
    </row>
    <row r="230" spans="1:12" ht="81.75" customHeight="1" x14ac:dyDescent="0.25">
      <c r="A230" s="1"/>
      <c r="B230" s="92"/>
      <c r="C230" s="92"/>
      <c r="D230" s="92"/>
      <c r="E230" s="92"/>
      <c r="F230" s="93"/>
      <c r="G230" s="69" t="s">
        <v>372</v>
      </c>
      <c r="H230" s="60" t="s">
        <v>370</v>
      </c>
      <c r="I230" s="61"/>
      <c r="J230" s="99">
        <f>SUM(J231)</f>
        <v>3645000</v>
      </c>
      <c r="K230" s="178">
        <f>SUM(K231)</f>
        <v>2559380</v>
      </c>
      <c r="L230" s="158">
        <f t="shared" si="15"/>
        <v>70.216186556927298</v>
      </c>
    </row>
    <row r="231" spans="1:12" ht="78.75" x14ac:dyDescent="0.25">
      <c r="A231" s="1"/>
      <c r="B231" s="92"/>
      <c r="C231" s="92"/>
      <c r="D231" s="92"/>
      <c r="E231" s="92"/>
      <c r="F231" s="93"/>
      <c r="G231" s="76" t="s">
        <v>295</v>
      </c>
      <c r="H231" s="50" t="s">
        <v>371</v>
      </c>
      <c r="I231" s="56"/>
      <c r="J231" s="53">
        <f>SUM(J232)</f>
        <v>3645000</v>
      </c>
      <c r="K231" s="53">
        <f>SUM(K232)</f>
        <v>2559380</v>
      </c>
      <c r="L231" s="158">
        <f t="shared" si="15"/>
        <v>70.216186556927298</v>
      </c>
    </row>
    <row r="232" spans="1:12" ht="16.5" x14ac:dyDescent="0.25">
      <c r="A232" s="1"/>
      <c r="B232" s="92"/>
      <c r="C232" s="92"/>
      <c r="D232" s="92"/>
      <c r="E232" s="92"/>
      <c r="F232" s="93"/>
      <c r="G232" s="48" t="s">
        <v>1</v>
      </c>
      <c r="H232" s="50" t="s">
        <v>0</v>
      </c>
      <c r="I232" s="57">
        <v>800</v>
      </c>
      <c r="J232" s="54">
        <v>3645000</v>
      </c>
      <c r="K232" s="54">
        <v>2559380</v>
      </c>
      <c r="L232" s="158">
        <f t="shared" si="15"/>
        <v>70.216186556927298</v>
      </c>
    </row>
    <row r="233" spans="1:12" ht="48" thickBot="1" x14ac:dyDescent="0.3">
      <c r="A233" s="1"/>
      <c r="B233" s="216" t="s">
        <v>59</v>
      </c>
      <c r="C233" s="216"/>
      <c r="D233" s="216"/>
      <c r="E233" s="216"/>
      <c r="F233" s="217"/>
      <c r="G233" s="95" t="s">
        <v>299</v>
      </c>
      <c r="H233" s="96" t="s">
        <v>58</v>
      </c>
      <c r="I233" s="97" t="s">
        <v>0</v>
      </c>
      <c r="J233" s="111">
        <f>SUM(J234+J239+J246)</f>
        <v>6624706</v>
      </c>
      <c r="K233" s="111">
        <f>SUM(K234+K239+K246)</f>
        <v>3490630</v>
      </c>
      <c r="L233" s="158">
        <f t="shared" si="15"/>
        <v>52.691093008504829</v>
      </c>
    </row>
    <row r="234" spans="1:12" ht="63" x14ac:dyDescent="0.25">
      <c r="A234" s="1"/>
      <c r="B234" s="224" t="s">
        <v>57</v>
      </c>
      <c r="C234" s="224"/>
      <c r="D234" s="224"/>
      <c r="E234" s="224"/>
      <c r="F234" s="225"/>
      <c r="G234" s="69" t="s">
        <v>300</v>
      </c>
      <c r="H234" s="60" t="s">
        <v>56</v>
      </c>
      <c r="I234" s="61" t="s">
        <v>0</v>
      </c>
      <c r="J234" s="71">
        <f>SUM(J235+J237)</f>
        <v>120000</v>
      </c>
      <c r="K234" s="71">
        <f>SUM(K235+K237)</f>
        <v>80150</v>
      </c>
      <c r="L234" s="158">
        <f t="shared" si="15"/>
        <v>66.791666666666671</v>
      </c>
    </row>
    <row r="235" spans="1:12" ht="33.75" customHeight="1" x14ac:dyDescent="0.25">
      <c r="A235" s="1"/>
      <c r="B235" s="222" t="s">
        <v>55</v>
      </c>
      <c r="C235" s="222"/>
      <c r="D235" s="222"/>
      <c r="E235" s="222"/>
      <c r="F235" s="223"/>
      <c r="G235" s="48" t="s">
        <v>435</v>
      </c>
      <c r="H235" s="50" t="s">
        <v>301</v>
      </c>
      <c r="I235" s="57" t="s">
        <v>0</v>
      </c>
      <c r="J235" s="53">
        <f t="shared" ref="J235:K237" si="16">SUM(J236)</f>
        <v>20000</v>
      </c>
      <c r="K235" s="53">
        <f t="shared" si="16"/>
        <v>15000</v>
      </c>
      <c r="L235" s="158">
        <f t="shared" si="15"/>
        <v>75</v>
      </c>
    </row>
    <row r="236" spans="1:12" ht="47.25" customHeight="1" x14ac:dyDescent="0.25">
      <c r="A236" s="1"/>
      <c r="B236" s="92"/>
      <c r="C236" s="92"/>
      <c r="D236" s="92"/>
      <c r="E236" s="92"/>
      <c r="F236" s="93"/>
      <c r="G236" s="44" t="s">
        <v>2</v>
      </c>
      <c r="H236" s="50" t="s">
        <v>0</v>
      </c>
      <c r="I236" s="57">
        <v>200</v>
      </c>
      <c r="J236" s="179">
        <v>20000</v>
      </c>
      <c r="K236" s="175">
        <v>15000</v>
      </c>
      <c r="L236" s="158">
        <f t="shared" si="15"/>
        <v>75</v>
      </c>
    </row>
    <row r="237" spans="1:12" ht="53.25" customHeight="1" x14ac:dyDescent="0.25">
      <c r="A237" s="1"/>
      <c r="B237" s="156"/>
      <c r="C237" s="156"/>
      <c r="D237" s="156"/>
      <c r="E237" s="156"/>
      <c r="F237" s="157"/>
      <c r="G237" s="48" t="s">
        <v>413</v>
      </c>
      <c r="H237" s="174" t="s">
        <v>456</v>
      </c>
      <c r="I237" s="128"/>
      <c r="J237" s="53">
        <f>SUM(J238)</f>
        <v>100000</v>
      </c>
      <c r="K237" s="53">
        <f t="shared" si="16"/>
        <v>65150</v>
      </c>
      <c r="L237" s="158">
        <f t="shared" si="15"/>
        <v>65.150000000000006</v>
      </c>
    </row>
    <row r="238" spans="1:12" ht="50.25" customHeight="1" x14ac:dyDescent="0.25">
      <c r="A238" s="1"/>
      <c r="B238" s="156"/>
      <c r="C238" s="156"/>
      <c r="D238" s="156"/>
      <c r="E238" s="156"/>
      <c r="F238" s="157"/>
      <c r="G238" s="44" t="s">
        <v>2</v>
      </c>
      <c r="H238" s="180" t="s">
        <v>0</v>
      </c>
      <c r="I238" s="57">
        <v>200</v>
      </c>
      <c r="J238" s="179">
        <v>100000</v>
      </c>
      <c r="K238" s="175">
        <v>65150</v>
      </c>
      <c r="L238" s="158">
        <f t="shared" si="15"/>
        <v>65.150000000000006</v>
      </c>
    </row>
    <row r="239" spans="1:12" ht="66" customHeight="1" x14ac:dyDescent="0.25">
      <c r="A239" s="1"/>
      <c r="B239" s="159"/>
      <c r="C239" s="159"/>
      <c r="D239" s="159"/>
      <c r="E239" s="159"/>
      <c r="F239" s="160"/>
      <c r="G239" s="45" t="s">
        <v>416</v>
      </c>
      <c r="H239" s="183" t="s">
        <v>417</v>
      </c>
      <c r="I239" s="57"/>
      <c r="J239" s="71">
        <f>SUM(J240+J243)</f>
        <v>6426706</v>
      </c>
      <c r="K239" s="71">
        <f>SUM(K240+K243)</f>
        <v>3362480</v>
      </c>
      <c r="L239" s="158">
        <f t="shared" si="15"/>
        <v>52.32042666958781</v>
      </c>
    </row>
    <row r="240" spans="1:12" ht="66" customHeight="1" x14ac:dyDescent="0.25">
      <c r="A240" s="1"/>
      <c r="B240" s="198"/>
      <c r="C240" s="198"/>
      <c r="D240" s="198"/>
      <c r="E240" s="198"/>
      <c r="F240" s="199"/>
      <c r="G240" s="44" t="s">
        <v>457</v>
      </c>
      <c r="H240" s="51" t="s">
        <v>458</v>
      </c>
      <c r="I240" s="57"/>
      <c r="J240" s="204">
        <f>SUM(J241+J242)</f>
        <v>4998000</v>
      </c>
      <c r="K240" s="204">
        <f>SUM(K241+K242)</f>
        <v>1933774</v>
      </c>
      <c r="L240" s="158">
        <f t="shared" si="15"/>
        <v>38.690956382553018</v>
      </c>
    </row>
    <row r="241" spans="1:12" ht="66" customHeight="1" x14ac:dyDescent="0.25">
      <c r="A241" s="1"/>
      <c r="B241" s="198"/>
      <c r="C241" s="198"/>
      <c r="D241" s="198"/>
      <c r="E241" s="198"/>
      <c r="F241" s="199"/>
      <c r="G241" s="47" t="s">
        <v>3</v>
      </c>
      <c r="H241" s="50" t="s">
        <v>0</v>
      </c>
      <c r="I241" s="57">
        <v>100</v>
      </c>
      <c r="J241" s="210">
        <v>2905000</v>
      </c>
      <c r="K241" s="177">
        <v>887774</v>
      </c>
      <c r="L241" s="158">
        <f t="shared" si="15"/>
        <v>30.560206540447503</v>
      </c>
    </row>
    <row r="242" spans="1:12" ht="27.75" customHeight="1" x14ac:dyDescent="0.25">
      <c r="A242" s="1"/>
      <c r="B242" s="198"/>
      <c r="C242" s="198"/>
      <c r="D242" s="198"/>
      <c r="E242" s="198"/>
      <c r="F242" s="199"/>
      <c r="G242" s="44" t="s">
        <v>6</v>
      </c>
      <c r="H242" s="50" t="s">
        <v>0</v>
      </c>
      <c r="I242" s="57">
        <v>500</v>
      </c>
      <c r="J242" s="173">
        <v>2093000</v>
      </c>
      <c r="K242" s="177">
        <v>1046000</v>
      </c>
      <c r="L242" s="158">
        <f t="shared" si="15"/>
        <v>49.976110845676061</v>
      </c>
    </row>
    <row r="243" spans="1:12" ht="68.25" customHeight="1" x14ac:dyDescent="0.25">
      <c r="A243" s="1"/>
      <c r="B243" s="159"/>
      <c r="C243" s="159"/>
      <c r="D243" s="159"/>
      <c r="E243" s="159"/>
      <c r="F243" s="160"/>
      <c r="G243" s="44" t="s">
        <v>414</v>
      </c>
      <c r="H243" s="51" t="s">
        <v>415</v>
      </c>
      <c r="I243" s="57"/>
      <c r="J243" s="54">
        <f>SUM(J244:J245)</f>
        <v>1428706</v>
      </c>
      <c r="K243" s="54">
        <f>SUM(K244:K245)</f>
        <v>1428706</v>
      </c>
      <c r="L243" s="158">
        <f t="shared" si="15"/>
        <v>100</v>
      </c>
    </row>
    <row r="244" spans="1:12" ht="21" customHeight="1" x14ac:dyDescent="0.25">
      <c r="A244" s="1"/>
      <c r="B244" s="159"/>
      <c r="C244" s="159"/>
      <c r="D244" s="159"/>
      <c r="E244" s="159"/>
      <c r="F244" s="160"/>
      <c r="G244" s="48" t="s">
        <v>6</v>
      </c>
      <c r="H244" s="50" t="s">
        <v>0</v>
      </c>
      <c r="I244" s="57">
        <v>500</v>
      </c>
      <c r="J244" s="181">
        <v>510481</v>
      </c>
      <c r="K244" s="182">
        <v>510481</v>
      </c>
      <c r="L244" s="158">
        <f t="shared" si="15"/>
        <v>99.999999999999986</v>
      </c>
    </row>
    <row r="245" spans="1:12" ht="50.25" customHeight="1" x14ac:dyDescent="0.25">
      <c r="A245" s="1"/>
      <c r="B245" s="159"/>
      <c r="C245" s="159"/>
      <c r="D245" s="159"/>
      <c r="E245" s="159"/>
      <c r="F245" s="160"/>
      <c r="G245" s="44" t="s">
        <v>4</v>
      </c>
      <c r="H245" s="50" t="s">
        <v>0</v>
      </c>
      <c r="I245" s="57">
        <v>600</v>
      </c>
      <c r="J245" s="181">
        <v>918225</v>
      </c>
      <c r="K245" s="182">
        <v>918225</v>
      </c>
      <c r="L245" s="158">
        <f t="shared" si="15"/>
        <v>100</v>
      </c>
    </row>
    <row r="246" spans="1:12" ht="36.75" customHeight="1" x14ac:dyDescent="0.25">
      <c r="A246" s="1"/>
      <c r="B246" s="198"/>
      <c r="C246" s="198"/>
      <c r="D246" s="198"/>
      <c r="E246" s="198"/>
      <c r="F246" s="199"/>
      <c r="G246" s="48" t="s">
        <v>469</v>
      </c>
      <c r="H246" s="174" t="s">
        <v>472</v>
      </c>
      <c r="I246" s="128"/>
      <c r="J246" s="53">
        <f>SUM(J249+J247)</f>
        <v>78000</v>
      </c>
      <c r="K246" s="53">
        <f>SUM(K249+K247)</f>
        <v>48000</v>
      </c>
      <c r="L246" s="158">
        <f t="shared" si="15"/>
        <v>61.53846153846154</v>
      </c>
    </row>
    <row r="247" spans="1:12" ht="52.5" customHeight="1" x14ac:dyDescent="0.25">
      <c r="A247" s="1"/>
      <c r="B247" s="198"/>
      <c r="C247" s="198"/>
      <c r="D247" s="198"/>
      <c r="E247" s="198"/>
      <c r="F247" s="199"/>
      <c r="G247" s="44" t="s">
        <v>470</v>
      </c>
      <c r="H247" s="51" t="s">
        <v>473</v>
      </c>
      <c r="I247" s="57"/>
      <c r="J247" s="53">
        <f t="shared" ref="J247:K247" si="17">SUM(J248)</f>
        <v>30000</v>
      </c>
      <c r="K247" s="53">
        <f t="shared" si="17"/>
        <v>0</v>
      </c>
      <c r="L247" s="158"/>
    </row>
    <row r="248" spans="1:12" ht="50.25" customHeight="1" x14ac:dyDescent="0.25">
      <c r="A248" s="1"/>
      <c r="B248" s="198"/>
      <c r="C248" s="198"/>
      <c r="D248" s="198"/>
      <c r="E248" s="198"/>
      <c r="F248" s="199"/>
      <c r="G248" s="44" t="s">
        <v>2</v>
      </c>
      <c r="H248" s="114"/>
      <c r="I248" s="57">
        <v>200</v>
      </c>
      <c r="J248" s="179">
        <v>30000</v>
      </c>
      <c r="K248" s="175">
        <v>0</v>
      </c>
      <c r="L248" s="158">
        <f t="shared" ref="L248" si="18">K248/J248%</f>
        <v>0</v>
      </c>
    </row>
    <row r="249" spans="1:12" ht="41.25" customHeight="1" x14ac:dyDescent="0.25">
      <c r="A249" s="1"/>
      <c r="B249" s="198"/>
      <c r="C249" s="198"/>
      <c r="D249" s="198"/>
      <c r="E249" s="198"/>
      <c r="F249" s="199"/>
      <c r="G249" s="47" t="s">
        <v>471</v>
      </c>
      <c r="H249" s="212" t="s">
        <v>474</v>
      </c>
      <c r="I249" s="206"/>
      <c r="J249" s="53">
        <f t="shared" ref="J249:K253" si="19">SUM(J250)</f>
        <v>48000</v>
      </c>
      <c r="K249" s="53">
        <f t="shared" si="19"/>
        <v>48000</v>
      </c>
      <c r="L249" s="158"/>
    </row>
    <row r="250" spans="1:12" ht="41.25" customHeight="1" thickBot="1" x14ac:dyDescent="0.3">
      <c r="A250" s="1"/>
      <c r="B250" s="198"/>
      <c r="C250" s="198"/>
      <c r="D250" s="198"/>
      <c r="E250" s="198"/>
      <c r="F250" s="199"/>
      <c r="G250" s="44" t="s">
        <v>2</v>
      </c>
      <c r="H250" s="50" t="s">
        <v>0</v>
      </c>
      <c r="I250" s="57">
        <v>200</v>
      </c>
      <c r="J250" s="179">
        <v>48000</v>
      </c>
      <c r="K250" s="175">
        <v>48000</v>
      </c>
      <c r="L250" s="158">
        <f t="shared" ref="L250" si="20">K250/J250%</f>
        <v>100</v>
      </c>
    </row>
    <row r="251" spans="1:12" ht="69" customHeight="1" thickBot="1" x14ac:dyDescent="0.3">
      <c r="A251" s="1"/>
      <c r="B251" s="216" t="s">
        <v>54</v>
      </c>
      <c r="C251" s="216"/>
      <c r="D251" s="216"/>
      <c r="E251" s="216"/>
      <c r="F251" s="217"/>
      <c r="G251" s="62" t="s">
        <v>302</v>
      </c>
      <c r="H251" s="63" t="s">
        <v>53</v>
      </c>
      <c r="I251" s="64" t="s">
        <v>0</v>
      </c>
      <c r="J251" s="111">
        <f t="shared" si="19"/>
        <v>500000</v>
      </c>
      <c r="K251" s="111">
        <f t="shared" si="19"/>
        <v>378000</v>
      </c>
      <c r="L251" s="158">
        <f t="shared" si="15"/>
        <v>75.599999999999994</v>
      </c>
    </row>
    <row r="252" spans="1:12" ht="81" customHeight="1" thickBot="1" x14ac:dyDescent="0.3">
      <c r="A252" s="1"/>
      <c r="B252" s="224" t="s">
        <v>52</v>
      </c>
      <c r="C252" s="224"/>
      <c r="D252" s="224"/>
      <c r="E252" s="224"/>
      <c r="F252" s="225"/>
      <c r="G252" s="69" t="s">
        <v>303</v>
      </c>
      <c r="H252" s="60" t="s">
        <v>304</v>
      </c>
      <c r="I252" s="61" t="s">
        <v>0</v>
      </c>
      <c r="J252" s="71">
        <f t="shared" si="19"/>
        <v>500000</v>
      </c>
      <c r="K252" s="71">
        <f t="shared" si="19"/>
        <v>378000</v>
      </c>
      <c r="L252" s="158">
        <f t="shared" si="15"/>
        <v>75.599999999999994</v>
      </c>
    </row>
    <row r="253" spans="1:12" ht="32.25" thickBot="1" x14ac:dyDescent="0.3">
      <c r="A253" s="1"/>
      <c r="B253" s="222" t="s">
        <v>51</v>
      </c>
      <c r="C253" s="222"/>
      <c r="D253" s="222"/>
      <c r="E253" s="222"/>
      <c r="F253" s="223"/>
      <c r="G253" s="21" t="s">
        <v>305</v>
      </c>
      <c r="H253" s="50" t="s">
        <v>306</v>
      </c>
      <c r="I253" s="57" t="s">
        <v>0</v>
      </c>
      <c r="J253" s="53">
        <f t="shared" si="19"/>
        <v>500000</v>
      </c>
      <c r="K253" s="53">
        <f t="shared" si="19"/>
        <v>378000</v>
      </c>
      <c r="L253" s="158">
        <f t="shared" si="15"/>
        <v>75.599999999999994</v>
      </c>
    </row>
    <row r="254" spans="1:12" ht="53.25" customHeight="1" thickBot="1" x14ac:dyDescent="0.3">
      <c r="A254" s="1"/>
      <c r="B254" s="220">
        <v>200</v>
      </c>
      <c r="C254" s="220"/>
      <c r="D254" s="220"/>
      <c r="E254" s="220"/>
      <c r="F254" s="221"/>
      <c r="G254" s="66" t="s">
        <v>4</v>
      </c>
      <c r="H254" s="67" t="s">
        <v>0</v>
      </c>
      <c r="I254" s="68">
        <v>600</v>
      </c>
      <c r="J254" s="72">
        <v>500000</v>
      </c>
      <c r="K254" s="72">
        <v>378000</v>
      </c>
      <c r="L254" s="158">
        <f t="shared" si="15"/>
        <v>75.599999999999994</v>
      </c>
    </row>
    <row r="255" spans="1:12" ht="63.75" thickBot="1" x14ac:dyDescent="0.3">
      <c r="A255" s="1"/>
      <c r="B255" s="216" t="s">
        <v>50</v>
      </c>
      <c r="C255" s="216"/>
      <c r="D255" s="216"/>
      <c r="E255" s="216"/>
      <c r="F255" s="217"/>
      <c r="G255" s="62" t="s">
        <v>307</v>
      </c>
      <c r="H255" s="63" t="s">
        <v>49</v>
      </c>
      <c r="I255" s="64" t="s">
        <v>0</v>
      </c>
      <c r="J255" s="65">
        <f>SUM(J256+J266)</f>
        <v>15492300.050000001</v>
      </c>
      <c r="K255" s="65">
        <f>SUM(K256+K266)</f>
        <v>9499873.0500000007</v>
      </c>
      <c r="L255" s="158">
        <f t="shared" si="15"/>
        <v>61.319965527003859</v>
      </c>
    </row>
    <row r="256" spans="1:12" ht="84.75" customHeight="1" x14ac:dyDescent="0.25">
      <c r="A256" s="1"/>
      <c r="B256" s="224" t="s">
        <v>48</v>
      </c>
      <c r="C256" s="224"/>
      <c r="D256" s="224"/>
      <c r="E256" s="224"/>
      <c r="F256" s="225"/>
      <c r="G256" s="46" t="s">
        <v>308</v>
      </c>
      <c r="H256" s="60" t="s">
        <v>47</v>
      </c>
      <c r="I256" s="61" t="s">
        <v>0</v>
      </c>
      <c r="J256" s="71">
        <f>SUM(J257+J261+J263+J259)</f>
        <v>8792000.0500000007</v>
      </c>
      <c r="K256" s="71">
        <f>SUM(K257+K261+K263+K259)</f>
        <v>4572923.05</v>
      </c>
      <c r="L256" s="158">
        <f t="shared" si="15"/>
        <v>52.012318289283897</v>
      </c>
    </row>
    <row r="257" spans="1:12" ht="33.75" customHeight="1" x14ac:dyDescent="0.25">
      <c r="A257" s="1"/>
      <c r="B257" s="222" t="s">
        <v>46</v>
      </c>
      <c r="C257" s="222"/>
      <c r="D257" s="222"/>
      <c r="E257" s="222"/>
      <c r="F257" s="223"/>
      <c r="G257" s="76" t="s">
        <v>310</v>
      </c>
      <c r="H257" s="50" t="s">
        <v>311</v>
      </c>
      <c r="I257" s="57" t="s">
        <v>0</v>
      </c>
      <c r="J257" s="53">
        <f>SUM(J258)</f>
        <v>3290000</v>
      </c>
      <c r="K257" s="53">
        <f>SUM(K258)</f>
        <v>1762181</v>
      </c>
      <c r="L257" s="158">
        <f t="shared" si="15"/>
        <v>53.561732522796355</v>
      </c>
    </row>
    <row r="258" spans="1:12" ht="47.25" x14ac:dyDescent="0.25">
      <c r="A258" s="1"/>
      <c r="B258" s="220">
        <v>800</v>
      </c>
      <c r="C258" s="220"/>
      <c r="D258" s="220"/>
      <c r="E258" s="220"/>
      <c r="F258" s="221"/>
      <c r="G258" s="44" t="s">
        <v>2</v>
      </c>
      <c r="H258" s="50" t="s">
        <v>0</v>
      </c>
      <c r="I258" s="57">
        <v>200</v>
      </c>
      <c r="J258" s="54">
        <v>3290000</v>
      </c>
      <c r="K258" s="54">
        <v>1762181</v>
      </c>
      <c r="L258" s="158">
        <f t="shared" si="15"/>
        <v>53.561732522796355</v>
      </c>
    </row>
    <row r="259" spans="1:12" ht="78.75" x14ac:dyDescent="0.25">
      <c r="A259" s="1"/>
      <c r="B259" s="159"/>
      <c r="C259" s="159"/>
      <c r="D259" s="159"/>
      <c r="E259" s="159"/>
      <c r="F259" s="160"/>
      <c r="G259" s="44" t="s">
        <v>418</v>
      </c>
      <c r="H259" s="51" t="s">
        <v>419</v>
      </c>
      <c r="I259" s="57"/>
      <c r="J259" s="53">
        <f>SUM(J260)</f>
        <v>1500000</v>
      </c>
      <c r="K259" s="53">
        <f>SUM(K260)</f>
        <v>0</v>
      </c>
      <c r="L259" s="158">
        <f t="shared" si="15"/>
        <v>0</v>
      </c>
    </row>
    <row r="260" spans="1:12" ht="16.5" x14ac:dyDescent="0.25">
      <c r="A260" s="1"/>
      <c r="B260" s="159"/>
      <c r="C260" s="159"/>
      <c r="D260" s="159"/>
      <c r="E260" s="159"/>
      <c r="F260" s="160"/>
      <c r="G260" s="48" t="s">
        <v>6</v>
      </c>
      <c r="H260" s="50" t="s">
        <v>0</v>
      </c>
      <c r="I260" s="57">
        <v>500</v>
      </c>
      <c r="J260" s="54">
        <v>1500000</v>
      </c>
      <c r="K260" s="54">
        <v>0</v>
      </c>
      <c r="L260" s="158">
        <f t="shared" si="15"/>
        <v>0</v>
      </c>
    </row>
    <row r="261" spans="1:12" ht="34.5" customHeight="1" x14ac:dyDescent="0.25">
      <c r="A261" s="1"/>
      <c r="B261" s="25"/>
      <c r="C261" s="25"/>
      <c r="D261" s="25"/>
      <c r="E261" s="25"/>
      <c r="F261" s="26"/>
      <c r="G261" s="76" t="s">
        <v>323</v>
      </c>
      <c r="H261" s="50" t="s">
        <v>324</v>
      </c>
      <c r="I261" s="57"/>
      <c r="J261" s="53">
        <f>SUM(J262)</f>
        <v>2579000</v>
      </c>
      <c r="K261" s="53">
        <f>SUM(K262)</f>
        <v>1812826</v>
      </c>
      <c r="L261" s="158">
        <f t="shared" si="15"/>
        <v>70.291818534315624</v>
      </c>
    </row>
    <row r="262" spans="1:12" ht="16.5" x14ac:dyDescent="0.25">
      <c r="A262" s="1"/>
      <c r="B262" s="25"/>
      <c r="C262" s="25"/>
      <c r="D262" s="25"/>
      <c r="E262" s="25"/>
      <c r="F262" s="26"/>
      <c r="G262" s="48" t="s">
        <v>6</v>
      </c>
      <c r="H262" s="50" t="s">
        <v>0</v>
      </c>
      <c r="I262" s="57">
        <v>500</v>
      </c>
      <c r="J262" s="54">
        <v>2579000</v>
      </c>
      <c r="K262" s="54">
        <v>1812826</v>
      </c>
      <c r="L262" s="158">
        <f t="shared" si="15"/>
        <v>70.291818534315624</v>
      </c>
    </row>
    <row r="263" spans="1:12" ht="33.75" customHeight="1" x14ac:dyDescent="0.25">
      <c r="A263" s="1"/>
      <c r="B263" s="218" t="s">
        <v>45</v>
      </c>
      <c r="C263" s="218"/>
      <c r="D263" s="218"/>
      <c r="E263" s="218"/>
      <c r="F263" s="219"/>
      <c r="G263" s="44" t="s">
        <v>216</v>
      </c>
      <c r="H263" s="50" t="s">
        <v>44</v>
      </c>
      <c r="I263" s="57" t="s">
        <v>0</v>
      </c>
      <c r="J263" s="54">
        <f>SUM(J264:J265)</f>
        <v>1423000.05</v>
      </c>
      <c r="K263" s="54">
        <f>SUM(K264:K265)</f>
        <v>997916.05</v>
      </c>
      <c r="L263" s="158">
        <f t="shared" si="15"/>
        <v>70.12761875869225</v>
      </c>
    </row>
    <row r="264" spans="1:12" ht="52.5" customHeight="1" x14ac:dyDescent="0.25">
      <c r="A264" s="1"/>
      <c r="B264" s="15"/>
      <c r="C264" s="15"/>
      <c r="D264" s="15"/>
      <c r="E264" s="15"/>
      <c r="F264" s="16"/>
      <c r="G264" s="44" t="s">
        <v>2</v>
      </c>
      <c r="H264" s="50" t="s">
        <v>0</v>
      </c>
      <c r="I264" s="57">
        <v>200</v>
      </c>
      <c r="J264" s="54">
        <v>925084</v>
      </c>
      <c r="K264" s="54">
        <v>500000</v>
      </c>
      <c r="L264" s="158">
        <f t="shared" si="15"/>
        <v>54.049145807299659</v>
      </c>
    </row>
    <row r="265" spans="1:12" ht="22.5" customHeight="1" x14ac:dyDescent="0.25">
      <c r="A265" s="1"/>
      <c r="B265" s="116"/>
      <c r="C265" s="116"/>
      <c r="D265" s="116"/>
      <c r="E265" s="116"/>
      <c r="F265" s="117"/>
      <c r="G265" s="48" t="s">
        <v>6</v>
      </c>
      <c r="H265" s="50"/>
      <c r="I265" s="57">
        <v>500</v>
      </c>
      <c r="J265" s="54">
        <v>497916.05</v>
      </c>
      <c r="K265" s="54">
        <v>497916.05</v>
      </c>
      <c r="L265" s="158">
        <f t="shared" si="15"/>
        <v>100</v>
      </c>
    </row>
    <row r="266" spans="1:12" ht="96" customHeight="1" x14ac:dyDescent="0.25">
      <c r="A266" s="1"/>
      <c r="B266" s="226" t="s">
        <v>43</v>
      </c>
      <c r="C266" s="226"/>
      <c r="D266" s="226"/>
      <c r="E266" s="226"/>
      <c r="F266" s="227"/>
      <c r="G266" s="45" t="s">
        <v>312</v>
      </c>
      <c r="H266" s="49" t="s">
        <v>42</v>
      </c>
      <c r="I266" s="56" t="s">
        <v>0</v>
      </c>
      <c r="J266" s="53">
        <f>SUM(J267+J269+J271)</f>
        <v>6700300</v>
      </c>
      <c r="K266" s="53">
        <f>SUM(K267+K269+K271)</f>
        <v>4926950</v>
      </c>
      <c r="L266" s="158">
        <f t="shared" si="15"/>
        <v>73.533274629494201</v>
      </c>
    </row>
    <row r="267" spans="1:12" ht="113.25" customHeight="1" x14ac:dyDescent="0.25">
      <c r="A267" s="1"/>
      <c r="B267" s="222" t="s">
        <v>41</v>
      </c>
      <c r="C267" s="222"/>
      <c r="D267" s="222"/>
      <c r="E267" s="222"/>
      <c r="F267" s="223"/>
      <c r="G267" s="44" t="s">
        <v>309</v>
      </c>
      <c r="H267" s="50" t="s">
        <v>313</v>
      </c>
      <c r="I267" s="57" t="s">
        <v>0</v>
      </c>
      <c r="J267" s="53">
        <f>SUM(J268)</f>
        <v>6591000</v>
      </c>
      <c r="K267" s="53">
        <f>SUM(K268)</f>
        <v>4817950</v>
      </c>
      <c r="L267" s="158">
        <f t="shared" si="15"/>
        <v>73.098922773478989</v>
      </c>
    </row>
    <row r="268" spans="1:12" ht="16.5" x14ac:dyDescent="0.25">
      <c r="A268" s="1"/>
      <c r="B268" s="222">
        <v>200</v>
      </c>
      <c r="C268" s="222"/>
      <c r="D268" s="222"/>
      <c r="E268" s="222"/>
      <c r="F268" s="223"/>
      <c r="G268" s="44" t="s">
        <v>1</v>
      </c>
      <c r="H268" s="50" t="s">
        <v>0</v>
      </c>
      <c r="I268" s="57">
        <v>800</v>
      </c>
      <c r="J268" s="54">
        <v>6591000</v>
      </c>
      <c r="K268" s="54">
        <v>4817950</v>
      </c>
      <c r="L268" s="158">
        <f t="shared" si="15"/>
        <v>73.098922773478989</v>
      </c>
    </row>
    <row r="269" spans="1:12" ht="78.75" x14ac:dyDescent="0.25">
      <c r="A269" s="1"/>
      <c r="B269" s="218" t="s">
        <v>40</v>
      </c>
      <c r="C269" s="218"/>
      <c r="D269" s="218"/>
      <c r="E269" s="218"/>
      <c r="F269" s="219"/>
      <c r="G269" s="44" t="s">
        <v>39</v>
      </c>
      <c r="H269" s="51" t="s">
        <v>375</v>
      </c>
      <c r="I269" s="57" t="s">
        <v>0</v>
      </c>
      <c r="J269" s="53">
        <f>SUM(J270)</f>
        <v>300</v>
      </c>
      <c r="K269" s="53">
        <f>SUM(K270)</f>
        <v>0</v>
      </c>
      <c r="L269" s="158">
        <f t="shared" si="15"/>
        <v>0</v>
      </c>
    </row>
    <row r="270" spans="1:12" ht="16.5" x14ac:dyDescent="0.25">
      <c r="A270" s="1"/>
      <c r="B270" s="220">
        <v>500</v>
      </c>
      <c r="C270" s="220"/>
      <c r="D270" s="220"/>
      <c r="E270" s="220"/>
      <c r="F270" s="221"/>
      <c r="G270" s="44" t="s">
        <v>1</v>
      </c>
      <c r="H270" s="50" t="s">
        <v>0</v>
      </c>
      <c r="I270" s="57">
        <v>800</v>
      </c>
      <c r="J270" s="54">
        <v>300</v>
      </c>
      <c r="K270" s="54">
        <v>0</v>
      </c>
      <c r="L270" s="158">
        <f t="shared" si="15"/>
        <v>0</v>
      </c>
    </row>
    <row r="271" spans="1:12" ht="68.25" customHeight="1" x14ac:dyDescent="0.25">
      <c r="A271" s="1"/>
      <c r="B271" s="218" t="s">
        <v>38</v>
      </c>
      <c r="C271" s="218"/>
      <c r="D271" s="218"/>
      <c r="E271" s="218"/>
      <c r="F271" s="219"/>
      <c r="G271" s="44" t="s">
        <v>210</v>
      </c>
      <c r="H271" s="51" t="s">
        <v>380</v>
      </c>
      <c r="I271" s="57" t="s">
        <v>0</v>
      </c>
      <c r="J271" s="53">
        <f>SUM(J272)</f>
        <v>109000</v>
      </c>
      <c r="K271" s="53">
        <f>SUM(K272)</f>
        <v>109000</v>
      </c>
      <c r="L271" s="158">
        <f t="shared" si="15"/>
        <v>100</v>
      </c>
    </row>
    <row r="272" spans="1:12" ht="17.25" thickBot="1" x14ac:dyDescent="0.3">
      <c r="A272" s="1"/>
      <c r="B272" s="220">
        <v>500</v>
      </c>
      <c r="C272" s="220"/>
      <c r="D272" s="220"/>
      <c r="E272" s="220"/>
      <c r="F272" s="221"/>
      <c r="G272" s="66" t="s">
        <v>1</v>
      </c>
      <c r="H272" s="67" t="s">
        <v>0</v>
      </c>
      <c r="I272" s="68">
        <v>800</v>
      </c>
      <c r="J272" s="110">
        <v>109000</v>
      </c>
      <c r="K272" s="110">
        <v>109000</v>
      </c>
      <c r="L272" s="158">
        <f t="shared" si="15"/>
        <v>100</v>
      </c>
    </row>
    <row r="273" spans="1:12" ht="63.75" thickBot="1" x14ac:dyDescent="0.3">
      <c r="A273" s="1"/>
      <c r="B273" s="216" t="s">
        <v>37</v>
      </c>
      <c r="C273" s="216"/>
      <c r="D273" s="216"/>
      <c r="E273" s="216"/>
      <c r="F273" s="217"/>
      <c r="G273" s="62" t="s">
        <v>314</v>
      </c>
      <c r="H273" s="63" t="s">
        <v>36</v>
      </c>
      <c r="I273" s="64" t="s">
        <v>0</v>
      </c>
      <c r="J273" s="111">
        <f t="shared" ref="J273:K275" si="21">SUM(J274)</f>
        <v>200000</v>
      </c>
      <c r="K273" s="111">
        <f t="shared" si="21"/>
        <v>125272</v>
      </c>
      <c r="L273" s="158">
        <f t="shared" si="15"/>
        <v>62.636000000000003</v>
      </c>
    </row>
    <row r="274" spans="1:12" ht="97.5" customHeight="1" x14ac:dyDescent="0.25">
      <c r="A274" s="1"/>
      <c r="B274" s="224" t="s">
        <v>35</v>
      </c>
      <c r="C274" s="224"/>
      <c r="D274" s="224"/>
      <c r="E274" s="224"/>
      <c r="F274" s="225"/>
      <c r="G274" s="69" t="s">
        <v>315</v>
      </c>
      <c r="H274" s="60" t="s">
        <v>34</v>
      </c>
      <c r="I274" s="61" t="s">
        <v>0</v>
      </c>
      <c r="J274" s="71">
        <f t="shared" si="21"/>
        <v>200000</v>
      </c>
      <c r="K274" s="71">
        <f t="shared" si="21"/>
        <v>125272</v>
      </c>
      <c r="L274" s="158">
        <f t="shared" si="15"/>
        <v>62.636000000000003</v>
      </c>
    </row>
    <row r="275" spans="1:12" ht="51" customHeight="1" x14ac:dyDescent="0.25">
      <c r="A275" s="1"/>
      <c r="B275" s="222" t="s">
        <v>33</v>
      </c>
      <c r="C275" s="222"/>
      <c r="D275" s="222"/>
      <c r="E275" s="222"/>
      <c r="F275" s="223"/>
      <c r="G275" s="44" t="s">
        <v>316</v>
      </c>
      <c r="H275" s="50" t="s">
        <v>317</v>
      </c>
      <c r="I275" s="57" t="s">
        <v>0</v>
      </c>
      <c r="J275" s="53">
        <f t="shared" si="21"/>
        <v>200000</v>
      </c>
      <c r="K275" s="53">
        <f t="shared" si="21"/>
        <v>125272</v>
      </c>
      <c r="L275" s="158">
        <f t="shared" si="15"/>
        <v>62.636000000000003</v>
      </c>
    </row>
    <row r="276" spans="1:12" ht="47.25" customHeight="1" thickBot="1" x14ac:dyDescent="0.3">
      <c r="A276" s="1"/>
      <c r="B276" s="220">
        <v>500</v>
      </c>
      <c r="C276" s="220"/>
      <c r="D276" s="220"/>
      <c r="E276" s="220"/>
      <c r="F276" s="221"/>
      <c r="G276" s="44" t="s">
        <v>2</v>
      </c>
      <c r="H276" s="50" t="s">
        <v>0</v>
      </c>
      <c r="I276" s="57">
        <v>200</v>
      </c>
      <c r="J276" s="54">
        <v>200000</v>
      </c>
      <c r="K276" s="54">
        <v>125272</v>
      </c>
      <c r="L276" s="158">
        <f t="shared" si="15"/>
        <v>62.636000000000003</v>
      </c>
    </row>
    <row r="277" spans="1:12" ht="51" customHeight="1" thickBot="1" x14ac:dyDescent="0.3">
      <c r="A277" s="1"/>
      <c r="B277" s="216" t="s">
        <v>32</v>
      </c>
      <c r="C277" s="216"/>
      <c r="D277" s="216"/>
      <c r="E277" s="216"/>
      <c r="F277" s="217"/>
      <c r="G277" s="62" t="s">
        <v>318</v>
      </c>
      <c r="H277" s="63" t="s">
        <v>31</v>
      </c>
      <c r="I277" s="64" t="s">
        <v>0</v>
      </c>
      <c r="J277" s="65">
        <f>SUM(J278)</f>
        <v>1719635.5899999999</v>
      </c>
      <c r="K277" s="65">
        <f>SUM(K278)</f>
        <v>1219859</v>
      </c>
      <c r="L277" s="158">
        <f t="shared" si="15"/>
        <v>70.937064055530513</v>
      </c>
    </row>
    <row r="278" spans="1:12" ht="62.25" customHeight="1" x14ac:dyDescent="0.25">
      <c r="A278" s="1"/>
      <c r="B278" s="27"/>
      <c r="C278" s="27"/>
      <c r="D278" s="27"/>
      <c r="E278" s="27"/>
      <c r="F278" s="28"/>
      <c r="G278" s="124" t="s">
        <v>327</v>
      </c>
      <c r="H278" s="60" t="s">
        <v>29</v>
      </c>
      <c r="I278" s="126"/>
      <c r="J278" s="71">
        <f>SUM(J279+J281)</f>
        <v>1719635.5899999999</v>
      </c>
      <c r="K278" s="71">
        <f>SUM(K279+K281)</f>
        <v>1219859</v>
      </c>
      <c r="L278" s="158">
        <f t="shared" si="15"/>
        <v>70.937064055530513</v>
      </c>
    </row>
    <row r="279" spans="1:12" ht="47.25" x14ac:dyDescent="0.25">
      <c r="A279" s="1"/>
      <c r="B279" s="224" t="s">
        <v>30</v>
      </c>
      <c r="C279" s="224"/>
      <c r="D279" s="224"/>
      <c r="E279" s="224"/>
      <c r="F279" s="225"/>
      <c r="G279" s="76" t="s">
        <v>321</v>
      </c>
      <c r="H279" s="50" t="s">
        <v>322</v>
      </c>
      <c r="I279" s="61" t="s">
        <v>0</v>
      </c>
      <c r="J279" s="53">
        <f>SUM(J280)</f>
        <v>499000</v>
      </c>
      <c r="K279" s="53">
        <f>SUM(K280)</f>
        <v>0</v>
      </c>
      <c r="L279" s="158">
        <f t="shared" si="15"/>
        <v>0</v>
      </c>
    </row>
    <row r="280" spans="1:12" ht="47.25" x14ac:dyDescent="0.25">
      <c r="A280" s="1"/>
      <c r="B280" s="29"/>
      <c r="C280" s="29"/>
      <c r="D280" s="29"/>
      <c r="E280" s="29"/>
      <c r="F280" s="30"/>
      <c r="G280" s="47" t="s">
        <v>2</v>
      </c>
      <c r="H280" s="67" t="s">
        <v>0</v>
      </c>
      <c r="I280" s="68">
        <v>200</v>
      </c>
      <c r="J280" s="72">
        <v>499000</v>
      </c>
      <c r="K280" s="72">
        <v>0</v>
      </c>
      <c r="L280" s="158">
        <f t="shared" si="15"/>
        <v>0</v>
      </c>
    </row>
    <row r="281" spans="1:12" ht="63" x14ac:dyDescent="0.25">
      <c r="A281" s="1"/>
      <c r="B281" s="122"/>
      <c r="C281" s="122"/>
      <c r="D281" s="122"/>
      <c r="E281" s="122"/>
      <c r="F281" s="123"/>
      <c r="G281" s="44" t="s">
        <v>388</v>
      </c>
      <c r="H281" s="114">
        <v>1970150</v>
      </c>
      <c r="I281" s="57"/>
      <c r="J281" s="54">
        <f>SUM(J282:J283)</f>
        <v>1220635.5899999999</v>
      </c>
      <c r="K281" s="54">
        <f>SUM(K282:K283)</f>
        <v>1219859</v>
      </c>
      <c r="L281" s="158">
        <f t="shared" si="15"/>
        <v>99.93637822734631</v>
      </c>
    </row>
    <row r="282" spans="1:12" ht="47.25" x14ac:dyDescent="0.25">
      <c r="A282" s="1"/>
      <c r="B282" s="122"/>
      <c r="C282" s="122"/>
      <c r="D282" s="122"/>
      <c r="E282" s="122"/>
      <c r="F282" s="123"/>
      <c r="G282" s="47" t="s">
        <v>2</v>
      </c>
      <c r="H282" s="50"/>
      <c r="I282" s="57">
        <v>200</v>
      </c>
      <c r="J282" s="54">
        <v>329204</v>
      </c>
      <c r="K282" s="54">
        <v>328427</v>
      </c>
      <c r="L282" s="158">
        <f t="shared" si="15"/>
        <v>99.763976136377451</v>
      </c>
    </row>
    <row r="283" spans="1:12" ht="50.25" customHeight="1" x14ac:dyDescent="0.25">
      <c r="A283" s="1"/>
      <c r="B283" s="122"/>
      <c r="C283" s="122"/>
      <c r="D283" s="122"/>
      <c r="E283" s="122"/>
      <c r="F283" s="123"/>
      <c r="G283" s="44" t="s">
        <v>4</v>
      </c>
      <c r="H283" s="50"/>
      <c r="I283" s="57">
        <v>600</v>
      </c>
      <c r="J283" s="125">
        <v>891431.59</v>
      </c>
      <c r="K283" s="125">
        <v>891432</v>
      </c>
      <c r="L283" s="158">
        <f t="shared" si="15"/>
        <v>100.000045993434</v>
      </c>
    </row>
    <row r="284" spans="1:12" ht="95.25" thickBot="1" x14ac:dyDescent="0.3">
      <c r="A284" s="1"/>
      <c r="B284" s="216" t="s">
        <v>28</v>
      </c>
      <c r="C284" s="216"/>
      <c r="D284" s="216"/>
      <c r="E284" s="216"/>
      <c r="F284" s="217"/>
      <c r="G284" s="95" t="s">
        <v>325</v>
      </c>
      <c r="H284" s="147" t="s">
        <v>27</v>
      </c>
      <c r="I284" s="97" t="s">
        <v>0</v>
      </c>
      <c r="J284" s="98">
        <f>SUM(J285+J292+J298)</f>
        <v>43796386</v>
      </c>
      <c r="K284" s="98">
        <f>SUM(K285+K292+K298)</f>
        <v>30464283</v>
      </c>
      <c r="L284" s="158">
        <f t="shared" si="15"/>
        <v>69.558896937295245</v>
      </c>
    </row>
    <row r="285" spans="1:12" ht="63" x14ac:dyDescent="0.25">
      <c r="A285" s="1"/>
      <c r="B285" s="224" t="s">
        <v>26</v>
      </c>
      <c r="C285" s="224"/>
      <c r="D285" s="224"/>
      <c r="E285" s="224"/>
      <c r="F285" s="225"/>
      <c r="G285" s="135" t="s">
        <v>326</v>
      </c>
      <c r="H285" s="148" t="s">
        <v>25</v>
      </c>
      <c r="I285" s="142" t="s">
        <v>0</v>
      </c>
      <c r="J285" s="71">
        <f>SUM(J286+J288+J290)</f>
        <v>1250000</v>
      </c>
      <c r="K285" s="71">
        <f>SUM(K286+K288+K290)</f>
        <v>698671</v>
      </c>
      <c r="L285" s="158">
        <f t="shared" si="15"/>
        <v>55.893680000000003</v>
      </c>
    </row>
    <row r="286" spans="1:12" ht="31.5" x14ac:dyDescent="0.25">
      <c r="A286" s="1"/>
      <c r="B286" s="108"/>
      <c r="C286" s="108"/>
      <c r="D286" s="108"/>
      <c r="E286" s="108"/>
      <c r="F286" s="109"/>
      <c r="G286" s="82" t="s">
        <v>329</v>
      </c>
      <c r="H286" s="149" t="s">
        <v>330</v>
      </c>
      <c r="I286" s="143"/>
      <c r="J286" s="53">
        <f>SUM(J287)</f>
        <v>550000</v>
      </c>
      <c r="K286" s="53">
        <f>SUM(K287)</f>
        <v>396773</v>
      </c>
      <c r="L286" s="158">
        <f t="shared" si="15"/>
        <v>72.14054545454546</v>
      </c>
    </row>
    <row r="287" spans="1:12" ht="47.25" x14ac:dyDescent="0.25">
      <c r="A287" s="1"/>
      <c r="B287" s="108"/>
      <c r="C287" s="108"/>
      <c r="D287" s="108"/>
      <c r="E287" s="108"/>
      <c r="F287" s="109"/>
      <c r="G287" s="83" t="s">
        <v>2</v>
      </c>
      <c r="H287" s="149" t="s">
        <v>0</v>
      </c>
      <c r="I287" s="143">
        <v>200</v>
      </c>
      <c r="J287" s="54">
        <v>550000</v>
      </c>
      <c r="K287" s="54">
        <v>396773</v>
      </c>
      <c r="L287" s="158">
        <f t="shared" si="15"/>
        <v>72.14054545454546</v>
      </c>
    </row>
    <row r="288" spans="1:12" ht="65.25" customHeight="1" x14ac:dyDescent="0.25">
      <c r="A288" s="1"/>
      <c r="B288" s="29"/>
      <c r="C288" s="29"/>
      <c r="D288" s="29"/>
      <c r="E288" s="29"/>
      <c r="F288" s="30"/>
      <c r="G288" s="80" t="s">
        <v>331</v>
      </c>
      <c r="H288" s="149" t="s">
        <v>332</v>
      </c>
      <c r="I288" s="144"/>
      <c r="J288" s="53">
        <f>SUM(J289)</f>
        <v>400000</v>
      </c>
      <c r="K288" s="53">
        <f>SUM(K289)</f>
        <v>81898</v>
      </c>
      <c r="L288" s="158">
        <f t="shared" si="15"/>
        <v>20.474499999999999</v>
      </c>
    </row>
    <row r="289" spans="1:12" ht="47.25" x14ac:dyDescent="0.25">
      <c r="A289" s="1"/>
      <c r="B289" s="29"/>
      <c r="C289" s="29"/>
      <c r="D289" s="29"/>
      <c r="E289" s="29"/>
      <c r="F289" s="30"/>
      <c r="G289" s="81" t="s">
        <v>2</v>
      </c>
      <c r="H289" s="149"/>
      <c r="I289" s="143">
        <v>200</v>
      </c>
      <c r="J289" s="53">
        <v>400000</v>
      </c>
      <c r="K289" s="53">
        <v>81898</v>
      </c>
      <c r="L289" s="158">
        <f t="shared" si="15"/>
        <v>20.474499999999999</v>
      </c>
    </row>
    <row r="290" spans="1:12" ht="94.5" x14ac:dyDescent="0.25">
      <c r="A290" s="1"/>
      <c r="B290" s="29"/>
      <c r="C290" s="29"/>
      <c r="D290" s="29"/>
      <c r="E290" s="29"/>
      <c r="F290" s="30"/>
      <c r="G290" s="84" t="s">
        <v>213</v>
      </c>
      <c r="H290" s="149" t="s">
        <v>23</v>
      </c>
      <c r="I290" s="143"/>
      <c r="J290" s="53">
        <f>SUM(J291)</f>
        <v>300000</v>
      </c>
      <c r="K290" s="53">
        <f>SUM(K291)</f>
        <v>220000</v>
      </c>
      <c r="L290" s="158">
        <f t="shared" si="15"/>
        <v>73.333333333333329</v>
      </c>
    </row>
    <row r="291" spans="1:12" ht="47.25" x14ac:dyDescent="0.25">
      <c r="A291" s="1"/>
      <c r="B291" s="29"/>
      <c r="C291" s="29"/>
      <c r="D291" s="29"/>
      <c r="E291" s="29"/>
      <c r="F291" s="30"/>
      <c r="G291" s="84" t="s">
        <v>2</v>
      </c>
      <c r="H291" s="149" t="s">
        <v>0</v>
      </c>
      <c r="I291" s="143">
        <v>200</v>
      </c>
      <c r="J291" s="54">
        <v>300000</v>
      </c>
      <c r="K291" s="54">
        <v>220000</v>
      </c>
      <c r="L291" s="158">
        <f t="shared" si="15"/>
        <v>73.333333333333329</v>
      </c>
    </row>
    <row r="292" spans="1:12" ht="45.75" customHeight="1" x14ac:dyDescent="0.25">
      <c r="A292" s="1"/>
      <c r="B292" s="29"/>
      <c r="C292" s="29"/>
      <c r="D292" s="29"/>
      <c r="E292" s="29"/>
      <c r="F292" s="30"/>
      <c r="G292" s="85" t="s">
        <v>334</v>
      </c>
      <c r="H292" s="148" t="s">
        <v>20</v>
      </c>
      <c r="I292" s="143"/>
      <c r="J292" s="53">
        <f>SUM(J293+J296)</f>
        <v>1223386</v>
      </c>
      <c r="K292" s="53">
        <f>SUM(K293+K296)</f>
        <v>906612</v>
      </c>
      <c r="L292" s="158">
        <f t="shared" si="15"/>
        <v>74.106782323812752</v>
      </c>
    </row>
    <row r="293" spans="1:12" ht="78.75" customHeight="1" x14ac:dyDescent="0.25">
      <c r="A293" s="1"/>
      <c r="B293" s="222" t="s">
        <v>24</v>
      </c>
      <c r="C293" s="222"/>
      <c r="D293" s="222"/>
      <c r="E293" s="222"/>
      <c r="F293" s="223"/>
      <c r="G293" s="82" t="s">
        <v>328</v>
      </c>
      <c r="H293" s="149" t="s">
        <v>333</v>
      </c>
      <c r="I293" s="143" t="s">
        <v>0</v>
      </c>
      <c r="J293" s="54">
        <f>SUM(J294:J295)</f>
        <v>823386</v>
      </c>
      <c r="K293" s="54">
        <f>SUM(K294:K295)</f>
        <v>663612</v>
      </c>
      <c r="L293" s="158">
        <f t="shared" si="15"/>
        <v>80.595492272154246</v>
      </c>
    </row>
    <row r="294" spans="1:12" ht="47.25" x14ac:dyDescent="0.25">
      <c r="A294" s="1"/>
      <c r="B294" s="220">
        <v>500</v>
      </c>
      <c r="C294" s="220"/>
      <c r="D294" s="220"/>
      <c r="E294" s="220"/>
      <c r="F294" s="221"/>
      <c r="G294" s="83" t="s">
        <v>2</v>
      </c>
      <c r="H294" s="149" t="s">
        <v>0</v>
      </c>
      <c r="I294" s="143">
        <v>200</v>
      </c>
      <c r="J294" s="54">
        <v>387886</v>
      </c>
      <c r="K294" s="54">
        <v>323555</v>
      </c>
      <c r="L294" s="158">
        <f t="shared" si="15"/>
        <v>83.414972440356181</v>
      </c>
    </row>
    <row r="295" spans="1:12" ht="16.5" x14ac:dyDescent="0.25">
      <c r="A295" s="1"/>
      <c r="B295" s="87"/>
      <c r="C295" s="87"/>
      <c r="D295" s="87"/>
      <c r="E295" s="87"/>
      <c r="F295" s="88"/>
      <c r="G295" s="86" t="s">
        <v>1</v>
      </c>
      <c r="H295" s="149" t="s">
        <v>0</v>
      </c>
      <c r="I295" s="143">
        <v>800</v>
      </c>
      <c r="J295" s="54">
        <v>435500</v>
      </c>
      <c r="K295" s="54">
        <v>340057</v>
      </c>
      <c r="L295" s="158">
        <f t="shared" si="15"/>
        <v>78.084270952927668</v>
      </c>
    </row>
    <row r="296" spans="1:12" ht="71.25" customHeight="1" x14ac:dyDescent="0.25">
      <c r="A296" s="1"/>
      <c r="B296" s="218" t="s">
        <v>22</v>
      </c>
      <c r="C296" s="218"/>
      <c r="D296" s="218"/>
      <c r="E296" s="218"/>
      <c r="F296" s="219"/>
      <c r="G296" s="84" t="s">
        <v>15</v>
      </c>
      <c r="H296" s="149" t="s">
        <v>335</v>
      </c>
      <c r="I296" s="143" t="s">
        <v>0</v>
      </c>
      <c r="J296" s="53">
        <f>SUM(J297)</f>
        <v>400000</v>
      </c>
      <c r="K296" s="53">
        <f>SUM(K297)</f>
        <v>243000</v>
      </c>
      <c r="L296" s="158">
        <f t="shared" si="15"/>
        <v>60.75</v>
      </c>
    </row>
    <row r="297" spans="1:12" ht="47.25" x14ac:dyDescent="0.25">
      <c r="A297" s="1"/>
      <c r="B297" s="220">
        <v>800</v>
      </c>
      <c r="C297" s="220"/>
      <c r="D297" s="220"/>
      <c r="E297" s="220"/>
      <c r="F297" s="221"/>
      <c r="G297" s="84" t="s">
        <v>2</v>
      </c>
      <c r="H297" s="149" t="s">
        <v>0</v>
      </c>
      <c r="I297" s="143">
        <v>200</v>
      </c>
      <c r="J297" s="54">
        <v>400000</v>
      </c>
      <c r="K297" s="54">
        <v>243000</v>
      </c>
      <c r="L297" s="158">
        <f t="shared" si="15"/>
        <v>60.75</v>
      </c>
    </row>
    <row r="298" spans="1:12" ht="57.75" customHeight="1" x14ac:dyDescent="0.25">
      <c r="A298" s="1"/>
      <c r="B298" s="25"/>
      <c r="C298" s="25"/>
      <c r="D298" s="25"/>
      <c r="E298" s="25"/>
      <c r="F298" s="26"/>
      <c r="G298" s="139" t="s">
        <v>390</v>
      </c>
      <c r="H298" s="148" t="s">
        <v>18</v>
      </c>
      <c r="I298" s="144"/>
      <c r="J298" s="53">
        <f>SUM(J299+J301+J303)</f>
        <v>41323000</v>
      </c>
      <c r="K298" s="53">
        <f>SUM(K299+K301+K303)</f>
        <v>28859000</v>
      </c>
      <c r="L298" s="158">
        <f t="shared" si="15"/>
        <v>69.837620695496454</v>
      </c>
    </row>
    <row r="299" spans="1:12" ht="63" x14ac:dyDescent="0.25">
      <c r="A299" s="1"/>
      <c r="B299" s="226" t="s">
        <v>21</v>
      </c>
      <c r="C299" s="226"/>
      <c r="D299" s="226"/>
      <c r="E299" s="226"/>
      <c r="F299" s="227"/>
      <c r="G299" s="83" t="s">
        <v>386</v>
      </c>
      <c r="H299" s="149" t="s">
        <v>336</v>
      </c>
      <c r="I299" s="143" t="s">
        <v>0</v>
      </c>
      <c r="J299" s="53">
        <f>SUM(J300)</f>
        <v>400000</v>
      </c>
      <c r="K299" s="53">
        <f>SUM(K300)</f>
        <v>300000</v>
      </c>
      <c r="L299" s="158">
        <f t="shared" si="15"/>
        <v>75</v>
      </c>
    </row>
    <row r="300" spans="1:12" ht="16.5" x14ac:dyDescent="0.25">
      <c r="A300" s="1"/>
      <c r="B300" s="222" t="s">
        <v>19</v>
      </c>
      <c r="C300" s="222"/>
      <c r="D300" s="222"/>
      <c r="E300" s="222"/>
      <c r="F300" s="223"/>
      <c r="G300" s="84" t="s">
        <v>6</v>
      </c>
      <c r="H300" s="149" t="s">
        <v>0</v>
      </c>
      <c r="I300" s="143">
        <v>500</v>
      </c>
      <c r="J300" s="54">
        <v>400000</v>
      </c>
      <c r="K300" s="54">
        <v>300000</v>
      </c>
      <c r="L300" s="158">
        <f t="shared" si="15"/>
        <v>75</v>
      </c>
    </row>
    <row r="301" spans="1:12" ht="63" x14ac:dyDescent="0.25">
      <c r="A301" s="1"/>
      <c r="B301" s="218" t="s">
        <v>17</v>
      </c>
      <c r="C301" s="218"/>
      <c r="D301" s="218"/>
      <c r="E301" s="218"/>
      <c r="F301" s="219"/>
      <c r="G301" s="84" t="s">
        <v>337</v>
      </c>
      <c r="H301" s="149" t="s">
        <v>16</v>
      </c>
      <c r="I301" s="143" t="s">
        <v>0</v>
      </c>
      <c r="J301" s="53">
        <f>SUM(J302)</f>
        <v>35627000</v>
      </c>
      <c r="K301" s="53">
        <f>SUM(K302)</f>
        <v>23263000</v>
      </c>
      <c r="L301" s="158">
        <f t="shared" si="15"/>
        <v>65.295983383389</v>
      </c>
    </row>
    <row r="302" spans="1:12" ht="17.25" thickBot="1" x14ac:dyDescent="0.3">
      <c r="A302" s="1"/>
      <c r="B302" s="220">
        <v>500</v>
      </c>
      <c r="C302" s="220"/>
      <c r="D302" s="220"/>
      <c r="E302" s="220"/>
      <c r="F302" s="221"/>
      <c r="G302" s="187" t="s">
        <v>6</v>
      </c>
      <c r="H302" s="150" t="s">
        <v>0</v>
      </c>
      <c r="I302" s="145">
        <v>500</v>
      </c>
      <c r="J302" s="72">
        <v>35627000</v>
      </c>
      <c r="K302" s="175">
        <v>23263000</v>
      </c>
      <c r="L302" s="158">
        <f t="shared" si="15"/>
        <v>65.295983383389</v>
      </c>
    </row>
    <row r="303" spans="1:12" ht="63" x14ac:dyDescent="0.25">
      <c r="A303" s="1"/>
      <c r="B303" s="159"/>
      <c r="C303" s="159"/>
      <c r="D303" s="159"/>
      <c r="E303" s="159"/>
      <c r="F303" s="160"/>
      <c r="G303" s="83" t="s">
        <v>420</v>
      </c>
      <c r="H303" s="184" t="s">
        <v>421</v>
      </c>
      <c r="I303" s="185"/>
      <c r="J303" s="53">
        <f>SUM(J304)</f>
        <v>5296000</v>
      </c>
      <c r="K303" s="53">
        <f>SUM(K304)</f>
        <v>5296000</v>
      </c>
      <c r="L303" s="158">
        <f t="shared" si="15"/>
        <v>100</v>
      </c>
    </row>
    <row r="304" spans="1:12" ht="17.25" thickBot="1" x14ac:dyDescent="0.3">
      <c r="A304" s="1"/>
      <c r="B304" s="159"/>
      <c r="C304" s="159"/>
      <c r="D304" s="159"/>
      <c r="E304" s="159"/>
      <c r="F304" s="160"/>
      <c r="G304" s="44" t="s">
        <v>6</v>
      </c>
      <c r="H304" s="186" t="s">
        <v>0</v>
      </c>
      <c r="I304" s="57">
        <v>500</v>
      </c>
      <c r="J304" s="94">
        <v>5296000</v>
      </c>
      <c r="K304" s="188">
        <v>5296000</v>
      </c>
      <c r="L304" s="158">
        <f t="shared" si="15"/>
        <v>100</v>
      </c>
    </row>
    <row r="305" spans="1:12" ht="17.25" thickBot="1" x14ac:dyDescent="0.3">
      <c r="A305" s="1"/>
      <c r="B305" s="216" t="s">
        <v>14</v>
      </c>
      <c r="C305" s="216"/>
      <c r="D305" s="216"/>
      <c r="E305" s="216"/>
      <c r="F305" s="217"/>
      <c r="G305" s="140" t="s">
        <v>13</v>
      </c>
      <c r="H305" s="151" t="s">
        <v>12</v>
      </c>
      <c r="I305" s="146" t="s">
        <v>0</v>
      </c>
      <c r="J305" s="65">
        <f>SUM(J306)</f>
        <v>44880446</v>
      </c>
      <c r="K305" s="65">
        <f>SUM(K306)</f>
        <v>32931887</v>
      </c>
      <c r="L305" s="158">
        <f t="shared" si="15"/>
        <v>73.376915639385572</v>
      </c>
    </row>
    <row r="306" spans="1:12" ht="16.5" x14ac:dyDescent="0.25">
      <c r="A306" s="1"/>
      <c r="B306" s="224" t="s">
        <v>14</v>
      </c>
      <c r="C306" s="224"/>
      <c r="D306" s="224"/>
      <c r="E306" s="224"/>
      <c r="F306" s="225"/>
      <c r="G306" s="141" t="s">
        <v>13</v>
      </c>
      <c r="H306" s="152" t="s">
        <v>12</v>
      </c>
      <c r="I306" s="142" t="s">
        <v>0</v>
      </c>
      <c r="J306" s="71">
        <f>SUM(J309+J313+J315+J319+J323+J326+J330+J335+J338+J328+J333+J307)</f>
        <v>44880446</v>
      </c>
      <c r="K306" s="71">
        <f>SUM(K309+K313+K315+K319+K323+K326+K330+K335+K338+K328+K333+K307)</f>
        <v>32931887</v>
      </c>
      <c r="L306" s="158">
        <f t="shared" ref="L306:L369" si="22">K306/J306%</f>
        <v>73.376915639385572</v>
      </c>
    </row>
    <row r="307" spans="1:12" ht="31.5" x14ac:dyDescent="0.25">
      <c r="A307" s="1"/>
      <c r="B307" s="196"/>
      <c r="C307" s="196"/>
      <c r="D307" s="196"/>
      <c r="E307" s="196"/>
      <c r="F307" s="197"/>
      <c r="G307" s="83" t="s">
        <v>459</v>
      </c>
      <c r="H307" s="211" t="s">
        <v>460</v>
      </c>
      <c r="I307" s="142"/>
      <c r="J307" s="53">
        <f>SUM(J308)</f>
        <v>5911</v>
      </c>
      <c r="K307" s="53">
        <f>SUM(K308)</f>
        <v>5911</v>
      </c>
      <c r="L307" s="158">
        <f t="shared" ref="L307:L308" si="23">K307/J307%</f>
        <v>100</v>
      </c>
    </row>
    <row r="308" spans="1:12" ht="47.25" x14ac:dyDescent="0.25">
      <c r="A308" s="1"/>
      <c r="B308" s="196"/>
      <c r="C308" s="196"/>
      <c r="D308" s="196"/>
      <c r="E308" s="196"/>
      <c r="F308" s="197"/>
      <c r="G308" s="84" t="s">
        <v>2</v>
      </c>
      <c r="H308" s="149"/>
      <c r="I308" s="144">
        <v>200</v>
      </c>
      <c r="J308" s="54">
        <v>5911</v>
      </c>
      <c r="K308" s="54">
        <v>5911</v>
      </c>
      <c r="L308" s="158">
        <f t="shared" si="23"/>
        <v>100</v>
      </c>
    </row>
    <row r="309" spans="1:12" ht="31.5" x14ac:dyDescent="0.25">
      <c r="A309" s="1"/>
      <c r="B309" s="108"/>
      <c r="C309" s="108"/>
      <c r="D309" s="108"/>
      <c r="E309" s="108"/>
      <c r="F309" s="109"/>
      <c r="G309" s="82" t="s">
        <v>343</v>
      </c>
      <c r="H309" s="149" t="s">
        <v>344</v>
      </c>
      <c r="I309" s="144"/>
      <c r="J309" s="54">
        <f>SUM(J310:J312)</f>
        <v>700000</v>
      </c>
      <c r="K309" s="54">
        <f>SUM(K310:K312)</f>
        <v>365523</v>
      </c>
      <c r="L309" s="158">
        <f t="shared" si="22"/>
        <v>52.217571428571432</v>
      </c>
    </row>
    <row r="310" spans="1:12" ht="47.25" x14ac:dyDescent="0.25">
      <c r="A310" s="1"/>
      <c r="B310" s="120"/>
      <c r="C310" s="120"/>
      <c r="D310" s="120"/>
      <c r="E310" s="120"/>
      <c r="F310" s="121"/>
      <c r="G310" s="84" t="s">
        <v>2</v>
      </c>
      <c r="H310" s="149"/>
      <c r="I310" s="144">
        <v>200</v>
      </c>
      <c r="J310" s="54">
        <v>48330</v>
      </c>
      <c r="K310" s="54">
        <v>44000</v>
      </c>
      <c r="L310" s="158">
        <f t="shared" si="22"/>
        <v>91.040761431822887</v>
      </c>
    </row>
    <row r="311" spans="1:12" ht="51.75" customHeight="1" x14ac:dyDescent="0.25">
      <c r="A311" s="1"/>
      <c r="B311" s="129"/>
      <c r="C311" s="129"/>
      <c r="D311" s="129"/>
      <c r="E311" s="129"/>
      <c r="F311" s="130"/>
      <c r="G311" s="44" t="s">
        <v>4</v>
      </c>
      <c r="H311" s="50"/>
      <c r="I311" s="57">
        <v>600</v>
      </c>
      <c r="J311" s="125">
        <v>150874</v>
      </c>
      <c r="K311" s="125">
        <v>150874</v>
      </c>
      <c r="L311" s="158">
        <f t="shared" si="22"/>
        <v>100</v>
      </c>
    </row>
    <row r="312" spans="1:12" ht="16.5" x14ac:dyDescent="0.25">
      <c r="A312" s="1"/>
      <c r="B312" s="108"/>
      <c r="C312" s="108"/>
      <c r="D312" s="108"/>
      <c r="E312" s="108"/>
      <c r="F312" s="109"/>
      <c r="G312" s="86" t="s">
        <v>1</v>
      </c>
      <c r="H312" s="149" t="s">
        <v>0</v>
      </c>
      <c r="I312" s="143">
        <v>800</v>
      </c>
      <c r="J312" s="54">
        <v>500796</v>
      </c>
      <c r="K312" s="54">
        <v>170649</v>
      </c>
      <c r="L312" s="158">
        <f t="shared" si="22"/>
        <v>34.075551721659117</v>
      </c>
    </row>
    <row r="313" spans="1:12" ht="16.5" x14ac:dyDescent="0.25">
      <c r="A313" s="1"/>
      <c r="B313" s="29"/>
      <c r="C313" s="29"/>
      <c r="D313" s="29"/>
      <c r="E313" s="29"/>
      <c r="F313" s="30"/>
      <c r="G313" s="82" t="s">
        <v>338</v>
      </c>
      <c r="H313" s="149" t="s">
        <v>339</v>
      </c>
      <c r="I313" s="144"/>
      <c r="J313" s="53">
        <f>SUM(J314)</f>
        <v>1260000</v>
      </c>
      <c r="K313" s="53">
        <f>SUM(K314)</f>
        <v>973843</v>
      </c>
      <c r="L313" s="158">
        <f t="shared" si="22"/>
        <v>77.28912698412698</v>
      </c>
    </row>
    <row r="314" spans="1:12" ht="110.25" x14ac:dyDescent="0.25">
      <c r="A314" s="1"/>
      <c r="B314" s="29"/>
      <c r="C314" s="29"/>
      <c r="D314" s="29"/>
      <c r="E314" s="29"/>
      <c r="F314" s="30"/>
      <c r="G314" s="81" t="s">
        <v>3</v>
      </c>
      <c r="H314" s="149" t="s">
        <v>0</v>
      </c>
      <c r="I314" s="143">
        <v>100</v>
      </c>
      <c r="J314" s="54">
        <v>1260000</v>
      </c>
      <c r="K314" s="54">
        <v>973843</v>
      </c>
      <c r="L314" s="158">
        <f t="shared" si="22"/>
        <v>77.28912698412698</v>
      </c>
    </row>
    <row r="315" spans="1:12" ht="16.5" x14ac:dyDescent="0.25">
      <c r="A315" s="1"/>
      <c r="B315" s="29"/>
      <c r="C315" s="29"/>
      <c r="D315" s="29"/>
      <c r="E315" s="29"/>
      <c r="F315" s="30"/>
      <c r="G315" s="82" t="s">
        <v>9</v>
      </c>
      <c r="H315" s="149" t="s">
        <v>340</v>
      </c>
      <c r="I315" s="144"/>
      <c r="J315" s="54">
        <f>SUM(J316:J318)</f>
        <v>38612254</v>
      </c>
      <c r="K315" s="54">
        <f>SUM(K316:K318)</f>
        <v>28286952</v>
      </c>
      <c r="L315" s="158">
        <f t="shared" si="22"/>
        <v>73.259002181017465</v>
      </c>
    </row>
    <row r="316" spans="1:12" ht="110.25" x14ac:dyDescent="0.25">
      <c r="A316" s="1"/>
      <c r="B316" s="29"/>
      <c r="C316" s="29"/>
      <c r="D316" s="29"/>
      <c r="E316" s="29"/>
      <c r="F316" s="30"/>
      <c r="G316" s="83" t="s">
        <v>3</v>
      </c>
      <c r="H316" s="149" t="s">
        <v>0</v>
      </c>
      <c r="I316" s="143">
        <v>100</v>
      </c>
      <c r="J316" s="54">
        <v>32672247</v>
      </c>
      <c r="K316" s="54">
        <v>24631564</v>
      </c>
      <c r="L316" s="158">
        <f t="shared" si="22"/>
        <v>75.389868349122125</v>
      </c>
    </row>
    <row r="317" spans="1:12" ht="47.25" x14ac:dyDescent="0.25">
      <c r="A317" s="1"/>
      <c r="B317" s="29"/>
      <c r="C317" s="29"/>
      <c r="D317" s="29"/>
      <c r="E317" s="29"/>
      <c r="F317" s="30"/>
      <c r="G317" s="44" t="s">
        <v>2</v>
      </c>
      <c r="H317" s="50" t="s">
        <v>0</v>
      </c>
      <c r="I317" s="57">
        <v>200</v>
      </c>
      <c r="J317" s="54">
        <v>5610577</v>
      </c>
      <c r="K317" s="54">
        <v>3491295</v>
      </c>
      <c r="L317" s="158">
        <f t="shared" si="22"/>
        <v>62.227022283091387</v>
      </c>
    </row>
    <row r="318" spans="1:12" ht="16.5" x14ac:dyDescent="0.25">
      <c r="A318" s="1"/>
      <c r="B318" s="29"/>
      <c r="C318" s="29"/>
      <c r="D318" s="29"/>
      <c r="E318" s="29"/>
      <c r="F318" s="30"/>
      <c r="G318" s="66" t="s">
        <v>1</v>
      </c>
      <c r="H318" s="50" t="s">
        <v>0</v>
      </c>
      <c r="I318" s="57">
        <v>800</v>
      </c>
      <c r="J318" s="54">
        <v>329430</v>
      </c>
      <c r="K318" s="54">
        <v>164093</v>
      </c>
      <c r="L318" s="158">
        <f t="shared" si="22"/>
        <v>49.81118902346477</v>
      </c>
    </row>
    <row r="319" spans="1:12" ht="47.25" x14ac:dyDescent="0.25">
      <c r="A319" s="1"/>
      <c r="B319" s="29"/>
      <c r="C319" s="29"/>
      <c r="D319" s="29"/>
      <c r="E319" s="29"/>
      <c r="F319" s="30"/>
      <c r="G319" s="153" t="s">
        <v>342</v>
      </c>
      <c r="H319" s="50" t="s">
        <v>341</v>
      </c>
      <c r="I319" s="56"/>
      <c r="J319" s="54">
        <f>SUM(J320:J322)</f>
        <v>485000</v>
      </c>
      <c r="K319" s="54">
        <f>SUM(K320:K322)</f>
        <v>269613</v>
      </c>
      <c r="L319" s="158">
        <f t="shared" si="22"/>
        <v>55.590309278350517</v>
      </c>
    </row>
    <row r="320" spans="1:12" ht="110.25" x14ac:dyDescent="0.25">
      <c r="A320" s="1"/>
      <c r="B320" s="29"/>
      <c r="C320" s="29"/>
      <c r="D320" s="29"/>
      <c r="E320" s="29"/>
      <c r="F320" s="30"/>
      <c r="G320" s="48" t="s">
        <v>3</v>
      </c>
      <c r="H320" s="50" t="s">
        <v>0</v>
      </c>
      <c r="I320" s="57">
        <v>100</v>
      </c>
      <c r="J320" s="54">
        <v>470000</v>
      </c>
      <c r="K320" s="54">
        <v>268477</v>
      </c>
      <c r="L320" s="158">
        <f t="shared" si="22"/>
        <v>57.122765957446809</v>
      </c>
    </row>
    <row r="321" spans="1:12" ht="47.25" x14ac:dyDescent="0.25">
      <c r="A321" s="1"/>
      <c r="B321" s="129"/>
      <c r="C321" s="129"/>
      <c r="D321" s="129"/>
      <c r="E321" s="129"/>
      <c r="F321" s="130"/>
      <c r="G321" s="44" t="s">
        <v>2</v>
      </c>
      <c r="H321" s="50" t="s">
        <v>0</v>
      </c>
      <c r="I321" s="57">
        <v>200</v>
      </c>
      <c r="J321" s="54">
        <v>14000</v>
      </c>
      <c r="K321" s="54">
        <v>751</v>
      </c>
      <c r="L321" s="158">
        <f t="shared" ref="L321:L322" si="24">K321/J321%</f>
        <v>5.3642857142857139</v>
      </c>
    </row>
    <row r="322" spans="1:12" ht="16.5" x14ac:dyDescent="0.25">
      <c r="A322" s="1"/>
      <c r="B322" s="129"/>
      <c r="C322" s="129"/>
      <c r="D322" s="129"/>
      <c r="E322" s="129"/>
      <c r="F322" s="130"/>
      <c r="G322" s="66" t="s">
        <v>1</v>
      </c>
      <c r="H322" s="50" t="s">
        <v>0</v>
      </c>
      <c r="I322" s="57">
        <v>800</v>
      </c>
      <c r="J322" s="54">
        <v>1000</v>
      </c>
      <c r="K322" s="54">
        <v>385</v>
      </c>
      <c r="L322" s="158">
        <f t="shared" si="24"/>
        <v>38.5</v>
      </c>
    </row>
    <row r="323" spans="1:12" ht="31.5" x14ac:dyDescent="0.25">
      <c r="A323" s="1"/>
      <c r="B323" s="29"/>
      <c r="C323" s="29"/>
      <c r="D323" s="29"/>
      <c r="E323" s="29"/>
      <c r="F323" s="30"/>
      <c r="G323" s="76" t="s">
        <v>345</v>
      </c>
      <c r="H323" s="50" t="s">
        <v>346</v>
      </c>
      <c r="I323" s="57"/>
      <c r="J323" s="54">
        <f>SUM(J324:J325)</f>
        <v>480000</v>
      </c>
      <c r="K323" s="54">
        <f>SUM(K324:K325)</f>
        <v>254030</v>
      </c>
      <c r="L323" s="158">
        <f t="shared" si="22"/>
        <v>52.922916666666666</v>
      </c>
    </row>
    <row r="324" spans="1:12" ht="47.25" x14ac:dyDescent="0.25">
      <c r="A324" s="1"/>
      <c r="B324" s="29"/>
      <c r="C324" s="29"/>
      <c r="D324" s="29"/>
      <c r="E324" s="29"/>
      <c r="F324" s="30"/>
      <c r="G324" s="47" t="s">
        <v>2</v>
      </c>
      <c r="H324" s="50" t="s">
        <v>0</v>
      </c>
      <c r="I324" s="57">
        <v>200</v>
      </c>
      <c r="J324" s="54">
        <v>479900</v>
      </c>
      <c r="K324" s="54">
        <v>253930</v>
      </c>
      <c r="L324" s="158">
        <f t="shared" si="22"/>
        <v>52.913106897270268</v>
      </c>
    </row>
    <row r="325" spans="1:12" ht="16.5" x14ac:dyDescent="0.25">
      <c r="A325" s="1"/>
      <c r="B325" s="165"/>
      <c r="C325" s="165"/>
      <c r="D325" s="165"/>
      <c r="E325" s="165"/>
      <c r="F325" s="166"/>
      <c r="G325" s="66" t="s">
        <v>1</v>
      </c>
      <c r="H325" s="50" t="s">
        <v>0</v>
      </c>
      <c r="I325" s="57">
        <v>800</v>
      </c>
      <c r="J325" s="54">
        <v>100</v>
      </c>
      <c r="K325" s="54">
        <v>100</v>
      </c>
      <c r="L325" s="158">
        <f t="shared" si="22"/>
        <v>100</v>
      </c>
    </row>
    <row r="326" spans="1:12" ht="78.75" x14ac:dyDescent="0.25">
      <c r="A326" s="1"/>
      <c r="B326" s="29"/>
      <c r="C326" s="29"/>
      <c r="D326" s="29"/>
      <c r="E326" s="29"/>
      <c r="F326" s="30"/>
      <c r="G326" s="76" t="s">
        <v>382</v>
      </c>
      <c r="H326" s="50" t="s">
        <v>381</v>
      </c>
      <c r="I326" s="56"/>
      <c r="J326" s="53">
        <f>SUM(J327)</f>
        <v>500000</v>
      </c>
      <c r="K326" s="53">
        <f>SUM(K327)</f>
        <v>500000</v>
      </c>
      <c r="L326" s="158">
        <f t="shared" si="22"/>
        <v>100</v>
      </c>
    </row>
    <row r="327" spans="1:12" ht="63" x14ac:dyDescent="0.25">
      <c r="A327" s="1"/>
      <c r="B327" s="29"/>
      <c r="C327" s="29"/>
      <c r="D327" s="29"/>
      <c r="E327" s="29"/>
      <c r="F327" s="30"/>
      <c r="G327" s="44" t="s">
        <v>361</v>
      </c>
      <c r="H327" s="50" t="s">
        <v>0</v>
      </c>
      <c r="I327" s="57">
        <v>400</v>
      </c>
      <c r="J327" s="54">
        <v>500000</v>
      </c>
      <c r="K327" s="54">
        <v>500000</v>
      </c>
      <c r="L327" s="158">
        <f t="shared" si="22"/>
        <v>100</v>
      </c>
    </row>
    <row r="328" spans="1:12" ht="78.75" x14ac:dyDescent="0.25">
      <c r="A328" s="1"/>
      <c r="B328" s="167"/>
      <c r="C328" s="167"/>
      <c r="D328" s="167"/>
      <c r="E328" s="167"/>
      <c r="F328" s="168"/>
      <c r="G328" s="44" t="s">
        <v>422</v>
      </c>
      <c r="H328" s="51" t="s">
        <v>423</v>
      </c>
      <c r="I328" s="57"/>
      <c r="J328" s="53">
        <f>SUM(J329)</f>
        <v>69300</v>
      </c>
      <c r="K328" s="53">
        <f>SUM(K329)</f>
        <v>69300</v>
      </c>
      <c r="L328" s="158">
        <f t="shared" si="22"/>
        <v>100</v>
      </c>
    </row>
    <row r="329" spans="1:12" ht="47.25" x14ac:dyDescent="0.25">
      <c r="A329" s="1"/>
      <c r="B329" s="167"/>
      <c r="C329" s="167"/>
      <c r="D329" s="167"/>
      <c r="E329" s="167"/>
      <c r="F329" s="168"/>
      <c r="G329" s="47" t="s">
        <v>2</v>
      </c>
      <c r="H329" s="50" t="s">
        <v>0</v>
      </c>
      <c r="I329" s="57">
        <v>200</v>
      </c>
      <c r="J329" s="54">
        <v>69300</v>
      </c>
      <c r="K329" s="54">
        <v>69300</v>
      </c>
      <c r="L329" s="158">
        <f t="shared" si="22"/>
        <v>100</v>
      </c>
    </row>
    <row r="330" spans="1:12" ht="51" customHeight="1" x14ac:dyDescent="0.25">
      <c r="A330" s="1"/>
      <c r="B330" s="218" t="s">
        <v>10</v>
      </c>
      <c r="C330" s="218"/>
      <c r="D330" s="218"/>
      <c r="E330" s="218"/>
      <c r="F330" s="219"/>
      <c r="G330" s="44" t="s">
        <v>395</v>
      </c>
      <c r="H330" s="50" t="s">
        <v>396</v>
      </c>
      <c r="I330" s="57" t="s">
        <v>0</v>
      </c>
      <c r="J330" s="54">
        <f>SUM(J331:J332)</f>
        <v>1341648</v>
      </c>
      <c r="K330" s="54">
        <f>SUM(K331:K332)</f>
        <v>964193</v>
      </c>
      <c r="L330" s="158">
        <f t="shared" si="22"/>
        <v>71.866316649374497</v>
      </c>
    </row>
    <row r="331" spans="1:12" ht="110.25" x14ac:dyDescent="0.25">
      <c r="A331" s="1"/>
      <c r="B331" s="222">
        <v>100</v>
      </c>
      <c r="C331" s="222"/>
      <c r="D331" s="222"/>
      <c r="E331" s="222"/>
      <c r="F331" s="223"/>
      <c r="G331" s="44" t="s">
        <v>3</v>
      </c>
      <c r="H331" s="50" t="s">
        <v>0</v>
      </c>
      <c r="I331" s="57">
        <v>100</v>
      </c>
      <c r="J331" s="54">
        <v>1056000</v>
      </c>
      <c r="K331" s="54">
        <v>870033</v>
      </c>
      <c r="L331" s="158">
        <f t="shared" si="22"/>
        <v>82.389488636363637</v>
      </c>
    </row>
    <row r="332" spans="1:12" ht="47.25" x14ac:dyDescent="0.25">
      <c r="A332" s="1"/>
      <c r="B332" s="222">
        <v>200</v>
      </c>
      <c r="C332" s="222"/>
      <c r="D332" s="222"/>
      <c r="E332" s="222"/>
      <c r="F332" s="223"/>
      <c r="G332" s="44" t="s">
        <v>2</v>
      </c>
      <c r="H332" s="50" t="s">
        <v>0</v>
      </c>
      <c r="I332" s="57">
        <v>200</v>
      </c>
      <c r="J332" s="54">
        <v>285648</v>
      </c>
      <c r="K332" s="54">
        <v>94160</v>
      </c>
      <c r="L332" s="158">
        <f t="shared" si="22"/>
        <v>32.963647566235366</v>
      </c>
    </row>
    <row r="333" spans="1:12" ht="47.25" x14ac:dyDescent="0.25">
      <c r="A333" s="39"/>
      <c r="B333" s="163"/>
      <c r="C333" s="163"/>
      <c r="D333" s="163"/>
      <c r="E333" s="163"/>
      <c r="F333" s="164"/>
      <c r="G333" s="44" t="s">
        <v>424</v>
      </c>
      <c r="H333" s="50" t="s">
        <v>425</v>
      </c>
      <c r="I333" s="57"/>
      <c r="J333" s="53">
        <f>SUM(J334)</f>
        <v>500000</v>
      </c>
      <c r="K333" s="53">
        <f>SUM(K334)</f>
        <v>500000</v>
      </c>
      <c r="L333" s="158">
        <f t="shared" si="22"/>
        <v>100</v>
      </c>
    </row>
    <row r="334" spans="1:12" ht="16.5" x14ac:dyDescent="0.25">
      <c r="A334" s="39"/>
      <c r="B334" s="163"/>
      <c r="C334" s="163"/>
      <c r="D334" s="163"/>
      <c r="E334" s="163"/>
      <c r="F334" s="164"/>
      <c r="G334" s="44" t="s">
        <v>6</v>
      </c>
      <c r="H334" s="50" t="s">
        <v>0</v>
      </c>
      <c r="I334" s="57">
        <v>500</v>
      </c>
      <c r="J334" s="54">
        <v>500000</v>
      </c>
      <c r="K334" s="54">
        <v>500000</v>
      </c>
      <c r="L334" s="158">
        <f t="shared" si="22"/>
        <v>100</v>
      </c>
    </row>
    <row r="335" spans="1:12" ht="63" x14ac:dyDescent="0.25">
      <c r="A335" s="39"/>
      <c r="B335" s="31"/>
      <c r="C335" s="31"/>
      <c r="D335" s="31"/>
      <c r="E335" s="31"/>
      <c r="F335" s="32"/>
      <c r="G335" s="44" t="s">
        <v>211</v>
      </c>
      <c r="H335" s="50" t="s">
        <v>8</v>
      </c>
      <c r="I335" s="57"/>
      <c r="J335" s="54">
        <f>SUM(J336:J337)</f>
        <v>869000</v>
      </c>
      <c r="K335" s="54">
        <f>SUM(K336:K337)</f>
        <v>699523</v>
      </c>
      <c r="L335" s="158">
        <f t="shared" si="22"/>
        <v>80.497468354430382</v>
      </c>
    </row>
    <row r="336" spans="1:12" ht="110.25" x14ac:dyDescent="0.25">
      <c r="A336" s="39"/>
      <c r="B336" s="31"/>
      <c r="C336" s="31"/>
      <c r="D336" s="31"/>
      <c r="E336" s="31"/>
      <c r="F336" s="32"/>
      <c r="G336" s="44" t="s">
        <v>3</v>
      </c>
      <c r="H336" s="50" t="s">
        <v>0</v>
      </c>
      <c r="I336" s="57">
        <v>100</v>
      </c>
      <c r="J336" s="54">
        <v>804000</v>
      </c>
      <c r="K336" s="54">
        <v>675580</v>
      </c>
      <c r="L336" s="158">
        <f t="shared" si="22"/>
        <v>84.027363184079604</v>
      </c>
    </row>
    <row r="337" spans="1:12" ht="47.25" x14ac:dyDescent="0.25">
      <c r="A337" s="39"/>
      <c r="B337" s="31"/>
      <c r="C337" s="31"/>
      <c r="D337" s="31"/>
      <c r="E337" s="31"/>
      <c r="F337" s="32"/>
      <c r="G337" s="44" t="s">
        <v>2</v>
      </c>
      <c r="H337" s="50" t="s">
        <v>0</v>
      </c>
      <c r="I337" s="57">
        <v>200</v>
      </c>
      <c r="J337" s="54">
        <v>65000</v>
      </c>
      <c r="K337" s="54">
        <v>23943</v>
      </c>
      <c r="L337" s="158">
        <f t="shared" si="22"/>
        <v>36.835384615384612</v>
      </c>
    </row>
    <row r="338" spans="1:12" ht="63" x14ac:dyDescent="0.25">
      <c r="A338" s="39"/>
      <c r="B338" s="31"/>
      <c r="C338" s="31"/>
      <c r="D338" s="31"/>
      <c r="E338" s="31"/>
      <c r="F338" s="32"/>
      <c r="G338" s="44" t="s">
        <v>212</v>
      </c>
      <c r="H338" s="50" t="s">
        <v>7</v>
      </c>
      <c r="I338" s="57"/>
      <c r="J338" s="53">
        <f>SUM(J339)</f>
        <v>57333</v>
      </c>
      <c r="K338" s="53">
        <f>SUM(K339)</f>
        <v>42999</v>
      </c>
      <c r="L338" s="158">
        <f t="shared" si="22"/>
        <v>74.998691852859608</v>
      </c>
    </row>
    <row r="339" spans="1:12" ht="47.25" x14ac:dyDescent="0.25">
      <c r="A339" s="39"/>
      <c r="B339" s="31"/>
      <c r="C339" s="31"/>
      <c r="D339" s="31"/>
      <c r="E339" s="31"/>
      <c r="F339" s="32"/>
      <c r="G339" s="44" t="s">
        <v>2</v>
      </c>
      <c r="H339" s="50" t="s">
        <v>0</v>
      </c>
      <c r="I339" s="57">
        <v>200</v>
      </c>
      <c r="J339" s="54">
        <v>57333</v>
      </c>
      <c r="K339" s="54">
        <v>42999</v>
      </c>
      <c r="L339" s="158">
        <f t="shared" si="22"/>
        <v>74.998691852859608</v>
      </c>
    </row>
    <row r="340" spans="1:12" ht="16.5" x14ac:dyDescent="0.25">
      <c r="A340" s="39"/>
      <c r="B340" s="33"/>
      <c r="C340" s="33"/>
      <c r="D340" s="33"/>
      <c r="E340" s="33"/>
      <c r="F340" s="34"/>
      <c r="G340" s="43" t="s">
        <v>352</v>
      </c>
      <c r="H340" s="52" t="s">
        <v>353</v>
      </c>
      <c r="I340" s="58" t="s">
        <v>0</v>
      </c>
      <c r="J340" s="55">
        <f>SUM(J341+J347+J355+J357+J343+J351+J353+J359+J349+J361+J363+J365+J367+J345)</f>
        <v>53202999.840000004</v>
      </c>
      <c r="K340" s="55">
        <f>SUM(K341+K347+K355+K357+K343+K351+K353+K359+K349+K361+K363+K365+K367+K345)</f>
        <v>17767965</v>
      </c>
      <c r="L340" s="158">
        <f t="shared" si="22"/>
        <v>33.396547287623768</v>
      </c>
    </row>
    <row r="341" spans="1:12" ht="63" x14ac:dyDescent="0.25">
      <c r="A341" s="39"/>
      <c r="B341" s="40"/>
      <c r="C341" s="40"/>
      <c r="D341" s="40"/>
      <c r="E341" s="40"/>
      <c r="F341" s="41"/>
      <c r="G341" s="44" t="s">
        <v>11</v>
      </c>
      <c r="H341" s="50" t="s">
        <v>368</v>
      </c>
      <c r="I341" s="57" t="s">
        <v>0</v>
      </c>
      <c r="J341" s="53">
        <f>SUM(J342)</f>
        <v>631900</v>
      </c>
      <c r="K341" s="53">
        <f>SUM(K342)</f>
        <v>631900</v>
      </c>
      <c r="L341" s="158">
        <f t="shared" si="22"/>
        <v>100</v>
      </c>
    </row>
    <row r="342" spans="1:12" ht="16.5" x14ac:dyDescent="0.25">
      <c r="A342" s="39"/>
      <c r="B342" s="40"/>
      <c r="C342" s="40"/>
      <c r="D342" s="40"/>
      <c r="E342" s="40"/>
      <c r="F342" s="41"/>
      <c r="G342" s="44" t="s">
        <v>6</v>
      </c>
      <c r="H342" s="50" t="s">
        <v>0</v>
      </c>
      <c r="I342" s="57">
        <v>500</v>
      </c>
      <c r="J342" s="54">
        <v>631900</v>
      </c>
      <c r="K342" s="54">
        <v>631900</v>
      </c>
      <c r="L342" s="158">
        <f t="shared" si="22"/>
        <v>100</v>
      </c>
    </row>
    <row r="343" spans="1:12" ht="120" customHeight="1" x14ac:dyDescent="0.25">
      <c r="A343" s="39"/>
      <c r="B343" s="202"/>
      <c r="C343" s="202"/>
      <c r="D343" s="202"/>
      <c r="E343" s="202"/>
      <c r="F343" s="203"/>
      <c r="G343" s="44" t="s">
        <v>462</v>
      </c>
      <c r="H343" s="51" t="s">
        <v>463</v>
      </c>
      <c r="I343" s="57"/>
      <c r="J343" s="53">
        <f>SUM(J344)</f>
        <v>1608658</v>
      </c>
      <c r="K343" s="53">
        <f>SUM(K344)</f>
        <v>0</v>
      </c>
      <c r="L343" s="158">
        <f t="shared" si="22"/>
        <v>0</v>
      </c>
    </row>
    <row r="344" spans="1:12" ht="16.5" x14ac:dyDescent="0.25">
      <c r="A344" s="39"/>
      <c r="B344" s="202"/>
      <c r="C344" s="202"/>
      <c r="D344" s="202"/>
      <c r="E344" s="202"/>
      <c r="F344" s="203"/>
      <c r="G344" s="44" t="s">
        <v>6</v>
      </c>
      <c r="H344" s="50" t="s">
        <v>0</v>
      </c>
      <c r="I344" s="57">
        <v>500</v>
      </c>
      <c r="J344" s="54">
        <v>1608658</v>
      </c>
      <c r="K344" s="54">
        <v>0</v>
      </c>
      <c r="L344" s="158">
        <f t="shared" ref="L344:L346" si="25">K344/J344%</f>
        <v>0</v>
      </c>
    </row>
    <row r="345" spans="1:12" ht="78.75" x14ac:dyDescent="0.25">
      <c r="A345" s="39"/>
      <c r="B345" s="202"/>
      <c r="C345" s="202"/>
      <c r="D345" s="202"/>
      <c r="E345" s="202"/>
      <c r="F345" s="203"/>
      <c r="G345" s="44" t="s">
        <v>467</v>
      </c>
      <c r="H345" s="50" t="s">
        <v>468</v>
      </c>
      <c r="I345" s="57"/>
      <c r="J345" s="204">
        <f>SUM(J346)</f>
        <v>500000</v>
      </c>
      <c r="K345" s="204">
        <f>SUM(K346)</f>
        <v>500000</v>
      </c>
      <c r="L345" s="158">
        <f t="shared" si="22"/>
        <v>100</v>
      </c>
    </row>
    <row r="346" spans="1:12" ht="16.5" x14ac:dyDescent="0.25">
      <c r="A346" s="39"/>
      <c r="B346" s="202"/>
      <c r="C346" s="202"/>
      <c r="D346" s="202"/>
      <c r="E346" s="202"/>
      <c r="F346" s="203"/>
      <c r="G346" s="44" t="s">
        <v>6</v>
      </c>
      <c r="H346" s="50" t="s">
        <v>0</v>
      </c>
      <c r="I346" s="57">
        <v>500</v>
      </c>
      <c r="J346" s="173">
        <v>500000</v>
      </c>
      <c r="K346" s="54">
        <v>500000</v>
      </c>
      <c r="L346" s="158">
        <f t="shared" si="25"/>
        <v>100</v>
      </c>
    </row>
    <row r="347" spans="1:12" ht="78.75" x14ac:dyDescent="0.25">
      <c r="A347" s="39"/>
      <c r="B347" s="106"/>
      <c r="C347" s="106"/>
      <c r="D347" s="106"/>
      <c r="E347" s="106"/>
      <c r="F347" s="107"/>
      <c r="G347" s="44" t="s">
        <v>383</v>
      </c>
      <c r="H347" s="51" t="s">
        <v>384</v>
      </c>
      <c r="I347" s="57"/>
      <c r="J347" s="53">
        <f>SUM(J348)</f>
        <v>2962571</v>
      </c>
      <c r="K347" s="53">
        <f>SUM(K348)</f>
        <v>44572</v>
      </c>
      <c r="L347" s="158">
        <f t="shared" si="22"/>
        <v>1.504504027076482</v>
      </c>
    </row>
    <row r="348" spans="1:12" ht="16.5" x14ac:dyDescent="0.25">
      <c r="A348" s="39"/>
      <c r="B348" s="106"/>
      <c r="C348" s="106"/>
      <c r="D348" s="106"/>
      <c r="E348" s="106"/>
      <c r="F348" s="107"/>
      <c r="G348" s="44" t="s">
        <v>6</v>
      </c>
      <c r="H348" s="50" t="s">
        <v>0</v>
      </c>
      <c r="I348" s="57">
        <v>500</v>
      </c>
      <c r="J348" s="54">
        <v>2962571</v>
      </c>
      <c r="K348" s="54">
        <v>44572</v>
      </c>
      <c r="L348" s="158">
        <f t="shared" si="22"/>
        <v>1.504504027076482</v>
      </c>
    </row>
    <row r="349" spans="1:12" ht="93" customHeight="1" x14ac:dyDescent="0.25">
      <c r="A349" s="39"/>
      <c r="B349" s="161"/>
      <c r="C349" s="161"/>
      <c r="D349" s="161"/>
      <c r="E349" s="161"/>
      <c r="F349" s="162"/>
      <c r="G349" s="44" t="s">
        <v>426</v>
      </c>
      <c r="H349" s="51" t="s">
        <v>461</v>
      </c>
      <c r="I349" s="57"/>
      <c r="J349" s="53">
        <f>SUM(J350)</f>
        <v>1207660</v>
      </c>
      <c r="K349" s="53">
        <f>SUM(K350)</f>
        <v>70953</v>
      </c>
      <c r="L349" s="158">
        <f t="shared" si="22"/>
        <v>5.8752463441697165</v>
      </c>
    </row>
    <row r="350" spans="1:12" ht="16.5" x14ac:dyDescent="0.25">
      <c r="A350" s="39"/>
      <c r="B350" s="161"/>
      <c r="C350" s="161"/>
      <c r="D350" s="161"/>
      <c r="E350" s="161"/>
      <c r="F350" s="162"/>
      <c r="G350" s="44" t="s">
        <v>6</v>
      </c>
      <c r="H350" s="50" t="s">
        <v>0</v>
      </c>
      <c r="I350" s="57">
        <v>500</v>
      </c>
      <c r="J350" s="54">
        <v>1207660</v>
      </c>
      <c r="K350" s="54">
        <v>70953</v>
      </c>
      <c r="L350" s="158">
        <f t="shared" si="22"/>
        <v>5.8752463441697165</v>
      </c>
    </row>
    <row r="351" spans="1:12" ht="47.25" x14ac:dyDescent="0.25">
      <c r="A351" s="39"/>
      <c r="B351" s="202"/>
      <c r="C351" s="202"/>
      <c r="D351" s="202"/>
      <c r="E351" s="202"/>
      <c r="F351" s="203"/>
      <c r="G351" s="44" t="s">
        <v>379</v>
      </c>
      <c r="H351" s="50" t="s">
        <v>464</v>
      </c>
      <c r="I351" s="57"/>
      <c r="J351" s="204">
        <f>SUM(J352)</f>
        <v>2600000</v>
      </c>
      <c r="K351" s="53">
        <f>SUM(K352)</f>
        <v>2005000</v>
      </c>
      <c r="L351" s="158">
        <f t="shared" si="22"/>
        <v>77.115384615384613</v>
      </c>
    </row>
    <row r="352" spans="1:12" ht="16.5" x14ac:dyDescent="0.25">
      <c r="A352" s="39"/>
      <c r="B352" s="202"/>
      <c r="C352" s="202"/>
      <c r="D352" s="202"/>
      <c r="E352" s="202"/>
      <c r="F352" s="203"/>
      <c r="G352" s="44" t="s">
        <v>6</v>
      </c>
      <c r="H352" s="50" t="s">
        <v>0</v>
      </c>
      <c r="I352" s="57">
        <v>500</v>
      </c>
      <c r="J352" s="173">
        <v>2600000</v>
      </c>
      <c r="K352" s="54">
        <v>2005000</v>
      </c>
      <c r="L352" s="158">
        <f t="shared" si="22"/>
        <v>77.115384615384613</v>
      </c>
    </row>
    <row r="353" spans="1:12" ht="31.5" x14ac:dyDescent="0.25">
      <c r="A353" s="39"/>
      <c r="B353" s="202"/>
      <c r="C353" s="202"/>
      <c r="D353" s="202"/>
      <c r="E353" s="202"/>
      <c r="F353" s="203"/>
      <c r="G353" s="44" t="s">
        <v>465</v>
      </c>
      <c r="H353" s="50" t="s">
        <v>466</v>
      </c>
      <c r="I353" s="57"/>
      <c r="J353" s="204">
        <f>SUM(J354)</f>
        <v>1905500</v>
      </c>
      <c r="K353" s="53">
        <f>SUM(K354)</f>
        <v>1333850</v>
      </c>
      <c r="L353" s="158">
        <f t="shared" si="22"/>
        <v>70</v>
      </c>
    </row>
    <row r="354" spans="1:12" ht="16.5" x14ac:dyDescent="0.25">
      <c r="A354" s="39"/>
      <c r="B354" s="202"/>
      <c r="C354" s="202"/>
      <c r="D354" s="202"/>
      <c r="E354" s="202"/>
      <c r="F354" s="203"/>
      <c r="G354" s="44" t="s">
        <v>6</v>
      </c>
      <c r="H354" s="50" t="s">
        <v>0</v>
      </c>
      <c r="I354" s="57">
        <v>500</v>
      </c>
      <c r="J354" s="173">
        <v>1905500</v>
      </c>
      <c r="K354" s="54">
        <v>1333850</v>
      </c>
      <c r="L354" s="158">
        <f t="shared" si="22"/>
        <v>70</v>
      </c>
    </row>
    <row r="355" spans="1:12" ht="78.75" x14ac:dyDescent="0.25">
      <c r="A355" s="39"/>
      <c r="B355" s="33"/>
      <c r="C355" s="33"/>
      <c r="D355" s="33"/>
      <c r="E355" s="33"/>
      <c r="F355" s="34"/>
      <c r="G355" s="44" t="s">
        <v>68</v>
      </c>
      <c r="H355" s="50" t="s">
        <v>354</v>
      </c>
      <c r="I355" s="57" t="s">
        <v>0</v>
      </c>
      <c r="J355" s="53">
        <f>SUM(J356)</f>
        <v>3591243</v>
      </c>
      <c r="K355" s="53">
        <f>SUM(K356)</f>
        <v>105243</v>
      </c>
      <c r="L355" s="158">
        <f t="shared" si="22"/>
        <v>2.9305452179092311</v>
      </c>
    </row>
    <row r="356" spans="1:12" ht="16.5" x14ac:dyDescent="0.25">
      <c r="A356" s="39"/>
      <c r="B356" s="33"/>
      <c r="C356" s="33"/>
      <c r="D356" s="33"/>
      <c r="E356" s="33"/>
      <c r="F356" s="34"/>
      <c r="G356" s="44" t="s">
        <v>6</v>
      </c>
      <c r="H356" s="50" t="s">
        <v>0</v>
      </c>
      <c r="I356" s="57">
        <v>500</v>
      </c>
      <c r="J356" s="54">
        <v>3591243</v>
      </c>
      <c r="K356" s="54">
        <v>105243</v>
      </c>
      <c r="L356" s="158">
        <f t="shared" si="22"/>
        <v>2.9305452179092311</v>
      </c>
    </row>
    <row r="357" spans="1:12" ht="34.5" customHeight="1" x14ac:dyDescent="0.25">
      <c r="A357" s="39"/>
      <c r="B357" s="112"/>
      <c r="C357" s="112"/>
      <c r="D357" s="112"/>
      <c r="E357" s="112"/>
      <c r="F357" s="113"/>
      <c r="G357" s="44" t="s">
        <v>216</v>
      </c>
      <c r="H357" s="50" t="s">
        <v>391</v>
      </c>
      <c r="I357" s="57"/>
      <c r="J357" s="53">
        <f>SUM(J358)</f>
        <v>15460000</v>
      </c>
      <c r="K357" s="53">
        <f>SUM(K358)</f>
        <v>12749082</v>
      </c>
      <c r="L357" s="158">
        <f t="shared" si="22"/>
        <v>82.464954721862867</v>
      </c>
    </row>
    <row r="358" spans="1:12" ht="16.5" x14ac:dyDescent="0.25">
      <c r="A358" s="39"/>
      <c r="B358" s="112"/>
      <c r="C358" s="112"/>
      <c r="D358" s="112"/>
      <c r="E358" s="112"/>
      <c r="F358" s="113"/>
      <c r="G358" s="44" t="s">
        <v>6</v>
      </c>
      <c r="H358" s="50" t="s">
        <v>0</v>
      </c>
      <c r="I358" s="57">
        <v>500</v>
      </c>
      <c r="J358" s="54">
        <v>15460000</v>
      </c>
      <c r="K358" s="54">
        <v>12749082</v>
      </c>
      <c r="L358" s="158">
        <f t="shared" si="22"/>
        <v>82.464954721862867</v>
      </c>
    </row>
    <row r="359" spans="1:12" ht="63" x14ac:dyDescent="0.25">
      <c r="A359" s="39"/>
      <c r="B359" s="118"/>
      <c r="C359" s="118"/>
      <c r="D359" s="118"/>
      <c r="E359" s="118"/>
      <c r="F359" s="119"/>
      <c r="G359" s="48" t="s">
        <v>389</v>
      </c>
      <c r="H359" s="127" t="s">
        <v>397</v>
      </c>
      <c r="I359" s="128"/>
      <c r="J359" s="53">
        <f>SUM(J360)</f>
        <v>327364.7</v>
      </c>
      <c r="K359" s="53">
        <f>SUM(K360)</f>
        <v>327365</v>
      </c>
      <c r="L359" s="158">
        <f t="shared" si="22"/>
        <v>100.00009164091303</v>
      </c>
    </row>
    <row r="360" spans="1:12" ht="16.5" x14ac:dyDescent="0.25">
      <c r="A360" s="39"/>
      <c r="B360" s="118"/>
      <c r="C360" s="118"/>
      <c r="D360" s="118"/>
      <c r="E360" s="118"/>
      <c r="F360" s="119"/>
      <c r="G360" s="44" t="s">
        <v>6</v>
      </c>
      <c r="H360" s="180"/>
      <c r="I360" s="57">
        <v>500</v>
      </c>
      <c r="J360" s="125">
        <v>327364.7</v>
      </c>
      <c r="K360" s="175">
        <v>327365</v>
      </c>
      <c r="L360" s="158">
        <f t="shared" si="22"/>
        <v>100.00009164091303</v>
      </c>
    </row>
    <row r="361" spans="1:12" s="192" customFormat="1" ht="99.75" customHeight="1" x14ac:dyDescent="0.25">
      <c r="A361" s="191"/>
      <c r="B361" s="161"/>
      <c r="C361" s="161"/>
      <c r="D361" s="161"/>
      <c r="E361" s="161"/>
      <c r="F361" s="162"/>
      <c r="G361" s="48" t="s">
        <v>427</v>
      </c>
      <c r="H361" s="174" t="s">
        <v>428</v>
      </c>
      <c r="I361" s="128"/>
      <c r="J361" s="53">
        <f>SUM(J362)</f>
        <v>13528225</v>
      </c>
      <c r="K361" s="53">
        <f>SUM(K362)</f>
        <v>0</v>
      </c>
      <c r="L361" s="158">
        <f t="shared" si="22"/>
        <v>0</v>
      </c>
    </row>
    <row r="362" spans="1:12" ht="16.5" x14ac:dyDescent="0.25">
      <c r="A362" s="39"/>
      <c r="B362" s="189"/>
      <c r="C362" s="189"/>
      <c r="D362" s="189"/>
      <c r="E362" s="189"/>
      <c r="F362" s="190"/>
      <c r="G362" s="44" t="s">
        <v>6</v>
      </c>
      <c r="H362" s="50" t="s">
        <v>0</v>
      </c>
      <c r="I362" s="57">
        <v>500</v>
      </c>
      <c r="J362" s="179">
        <v>13528225</v>
      </c>
      <c r="K362" s="175"/>
      <c r="L362" s="158">
        <f t="shared" si="22"/>
        <v>0</v>
      </c>
    </row>
    <row r="363" spans="1:12" ht="145.5" customHeight="1" x14ac:dyDescent="0.25">
      <c r="A363" s="39"/>
      <c r="B363" s="161"/>
      <c r="C363" s="161"/>
      <c r="D363" s="161"/>
      <c r="E363" s="161"/>
      <c r="F363" s="162"/>
      <c r="G363" s="44" t="s">
        <v>429</v>
      </c>
      <c r="H363" s="50" t="s">
        <v>430</v>
      </c>
      <c r="I363" s="57"/>
      <c r="J363" s="53">
        <f>SUM(J364)</f>
        <v>1741376</v>
      </c>
      <c r="K363" s="53">
        <f>SUM(K364)</f>
        <v>0</v>
      </c>
      <c r="L363" s="158">
        <f t="shared" si="22"/>
        <v>0</v>
      </c>
    </row>
    <row r="364" spans="1:12" ht="16.5" x14ac:dyDescent="0.25">
      <c r="A364" s="39"/>
      <c r="B364" s="161"/>
      <c r="C364" s="161"/>
      <c r="D364" s="161"/>
      <c r="E364" s="161"/>
      <c r="F364" s="162"/>
      <c r="G364" s="44" t="s">
        <v>6</v>
      </c>
      <c r="H364" s="50" t="s">
        <v>0</v>
      </c>
      <c r="I364" s="57">
        <v>500</v>
      </c>
      <c r="J364" s="125">
        <v>1741376</v>
      </c>
      <c r="K364" s="175"/>
      <c r="L364" s="158">
        <f t="shared" si="22"/>
        <v>0</v>
      </c>
    </row>
    <row r="365" spans="1:12" ht="64.5" customHeight="1" x14ac:dyDescent="0.25">
      <c r="A365" s="39"/>
      <c r="B365" s="161"/>
      <c r="C365" s="161"/>
      <c r="D365" s="161"/>
      <c r="E365" s="161"/>
      <c r="F365" s="162"/>
      <c r="G365" s="44" t="s">
        <v>431</v>
      </c>
      <c r="H365" s="51" t="s">
        <v>432</v>
      </c>
      <c r="I365" s="57"/>
      <c r="J365" s="53">
        <f>SUM(J366)</f>
        <v>5571264.1399999997</v>
      </c>
      <c r="K365" s="53">
        <f>SUM(K366)</f>
        <v>0</v>
      </c>
      <c r="L365" s="158">
        <f t="shared" si="22"/>
        <v>0</v>
      </c>
    </row>
    <row r="366" spans="1:12" ht="16.5" x14ac:dyDescent="0.25">
      <c r="A366" s="39"/>
      <c r="B366" s="161"/>
      <c r="C366" s="161"/>
      <c r="D366" s="161"/>
      <c r="E366" s="161"/>
      <c r="F366" s="162"/>
      <c r="G366" s="44" t="s">
        <v>6</v>
      </c>
      <c r="H366" s="50" t="s">
        <v>0</v>
      </c>
      <c r="I366" s="57">
        <v>500</v>
      </c>
      <c r="J366" s="125">
        <v>5571264.1399999997</v>
      </c>
      <c r="K366" s="175"/>
      <c r="L366" s="158">
        <f t="shared" si="22"/>
        <v>0</v>
      </c>
    </row>
    <row r="367" spans="1:12" ht="100.5" customHeight="1" x14ac:dyDescent="0.25">
      <c r="A367" s="39"/>
      <c r="B367" s="161"/>
      <c r="C367" s="161"/>
      <c r="D367" s="161"/>
      <c r="E367" s="161"/>
      <c r="F367" s="162"/>
      <c r="G367" s="48" t="s">
        <v>433</v>
      </c>
      <c r="H367" s="127" t="s">
        <v>434</v>
      </c>
      <c r="I367" s="128"/>
      <c r="J367" s="53">
        <f>SUM(J368)</f>
        <v>1567238</v>
      </c>
      <c r="K367" s="53">
        <f>SUM(K368)</f>
        <v>0</v>
      </c>
      <c r="L367" s="158">
        <f t="shared" si="22"/>
        <v>0</v>
      </c>
    </row>
    <row r="368" spans="1:12" ht="17.25" thickBot="1" x14ac:dyDescent="0.3">
      <c r="A368" s="39"/>
      <c r="B368" s="161"/>
      <c r="C368" s="161"/>
      <c r="D368" s="161"/>
      <c r="E368" s="161"/>
      <c r="F368" s="162"/>
      <c r="G368" s="44" t="s">
        <v>6</v>
      </c>
      <c r="H368" s="50" t="s">
        <v>0</v>
      </c>
      <c r="I368" s="57">
        <v>500</v>
      </c>
      <c r="J368" s="94">
        <v>1567238</v>
      </c>
      <c r="K368" s="194"/>
      <c r="L368" s="158">
        <f t="shared" si="22"/>
        <v>0</v>
      </c>
    </row>
    <row r="369" spans="1:12" ht="17.25" thickBot="1" x14ac:dyDescent="0.3">
      <c r="A369" s="6"/>
      <c r="B369" s="7"/>
      <c r="C369" s="7"/>
      <c r="D369" s="7"/>
      <c r="E369" s="7"/>
      <c r="F369" s="8"/>
      <c r="G369" s="62" t="s">
        <v>208</v>
      </c>
      <c r="H369" s="78" t="s">
        <v>0</v>
      </c>
      <c r="I369" s="79"/>
      <c r="J369" s="193">
        <f>SUM(J8+J77+J142+J153+J163+J171+J195+J199+J215+J219+J233+J251+J255+J273+J277+J284+J305+J340)</f>
        <v>959894015.48000002</v>
      </c>
      <c r="K369" s="195">
        <f>SUM(K8+K77+K142+K153+K163+K171+K195+K199+K215+K219+K233+K251+K255+K273+K277+K284+K305+K340)</f>
        <v>668116754.04999995</v>
      </c>
      <c r="L369" s="158">
        <f t="shared" si="22"/>
        <v>69.603179442253804</v>
      </c>
    </row>
  </sheetData>
  <mergeCells count="161">
    <mergeCell ref="B330:F330"/>
    <mergeCell ref="B331:F331"/>
    <mergeCell ref="B332:F332"/>
    <mergeCell ref="B42:F42"/>
    <mergeCell ref="B268:F268"/>
    <mergeCell ref="B270:F270"/>
    <mergeCell ref="B272:F272"/>
    <mergeCell ref="B269:F269"/>
    <mergeCell ref="B271:F271"/>
    <mergeCell ref="B274:F274"/>
    <mergeCell ref="B276:F276"/>
    <mergeCell ref="B189:F189"/>
    <mergeCell ref="B191:F191"/>
    <mergeCell ref="B192:F192"/>
    <mergeCell ref="B203:F203"/>
    <mergeCell ref="B200:F200"/>
    <mergeCell ref="B263:F263"/>
    <mergeCell ref="B153:F153"/>
    <mergeCell ref="B163:F163"/>
    <mergeCell ref="B198:F198"/>
    <mergeCell ref="B113:F113"/>
    <mergeCell ref="B252:F252"/>
    <mergeCell ref="B186:F186"/>
    <mergeCell ref="B190:F190"/>
    <mergeCell ref="B175:F175"/>
    <mergeCell ref="B177:F177"/>
    <mergeCell ref="B187:F187"/>
    <mergeCell ref="B197:F197"/>
    <mergeCell ref="B204:F204"/>
    <mergeCell ref="B306:F306"/>
    <mergeCell ref="B305:F305"/>
    <mergeCell ref="B134:F134"/>
    <mergeCell ref="B123:F123"/>
    <mergeCell ref="B133:F133"/>
    <mergeCell ref="B118:F118"/>
    <mergeCell ref="B145:F145"/>
    <mergeCell ref="B144:F144"/>
    <mergeCell ref="B142:F142"/>
    <mergeCell ref="B143:F143"/>
    <mergeCell ref="B257:F257"/>
    <mergeCell ref="B256:F256"/>
    <mergeCell ref="B234:F234"/>
    <mergeCell ref="B235:F235"/>
    <mergeCell ref="B251:F251"/>
    <mergeCell ref="B255:F255"/>
    <mergeCell ref="B171:F171"/>
    <mergeCell ref="B195:F195"/>
    <mergeCell ref="B199:F199"/>
    <mergeCell ref="B219:F219"/>
    <mergeCell ref="B172:F172"/>
    <mergeCell ref="B196:F196"/>
    <mergeCell ref="B233:F233"/>
    <mergeCell ref="B222:F222"/>
    <mergeCell ref="B176:F176"/>
    <mergeCell ref="B228:F228"/>
    <mergeCell ref="B300:F300"/>
    <mergeCell ref="B253:F253"/>
    <mergeCell ref="B301:F301"/>
    <mergeCell ref="B302:F302"/>
    <mergeCell ref="B279:F279"/>
    <mergeCell ref="B277:F277"/>
    <mergeCell ref="B258:F258"/>
    <mergeCell ref="B297:F297"/>
    <mergeCell ref="B285:F285"/>
    <mergeCell ref="B284:F284"/>
    <mergeCell ref="B293:F293"/>
    <mergeCell ref="B296:F296"/>
    <mergeCell ref="B294:F294"/>
    <mergeCell ref="B299:F299"/>
    <mergeCell ref="B267:F267"/>
    <mergeCell ref="B266:F266"/>
    <mergeCell ref="B275:F275"/>
    <mergeCell ref="B254:F254"/>
    <mergeCell ref="B273:F273"/>
    <mergeCell ref="B229:F229"/>
    <mergeCell ref="B227:F227"/>
    <mergeCell ref="B221:F221"/>
    <mergeCell ref="B220:F220"/>
    <mergeCell ref="B108:F108"/>
    <mergeCell ref="B111:F111"/>
    <mergeCell ref="B114:F114"/>
    <mergeCell ref="B116:F116"/>
    <mergeCell ref="B119:F119"/>
    <mergeCell ref="B115:F115"/>
    <mergeCell ref="B151:F151"/>
    <mergeCell ref="B155:F155"/>
    <mergeCell ref="B157:F157"/>
    <mergeCell ref="B167:F167"/>
    <mergeCell ref="B156:F156"/>
    <mergeCell ref="B158:F158"/>
    <mergeCell ref="B169:F169"/>
    <mergeCell ref="B170:F170"/>
    <mergeCell ref="B152:F152"/>
    <mergeCell ref="B164:F164"/>
    <mergeCell ref="B154:F154"/>
    <mergeCell ref="B110:F110"/>
    <mergeCell ref="B122:F122"/>
    <mergeCell ref="B125:F125"/>
    <mergeCell ref="B11:F11"/>
    <mergeCell ref="B21:F21"/>
    <mergeCell ref="B25:F25"/>
    <mergeCell ref="B12:F12"/>
    <mergeCell ref="B66:F66"/>
    <mergeCell ref="B77:F77"/>
    <mergeCell ref="B95:F95"/>
    <mergeCell ref="B102:F102"/>
    <mergeCell ref="B104:F104"/>
    <mergeCell ref="B78:F78"/>
    <mergeCell ref="B101:F101"/>
    <mergeCell ref="B97:F97"/>
    <mergeCell ref="B99:F99"/>
    <mergeCell ref="B72:F72"/>
    <mergeCell ref="B92:F92"/>
    <mergeCell ref="B67:F67"/>
    <mergeCell ref="B76:F76"/>
    <mergeCell ref="B75:F75"/>
    <mergeCell ref="B98:F98"/>
    <mergeCell ref="B100:F100"/>
    <mergeCell ref="B43:F43"/>
    <mergeCell ref="B45:F45"/>
    <mergeCell ref="B47:F47"/>
    <mergeCell ref="B49:F49"/>
    <mergeCell ref="B107:F107"/>
    <mergeCell ref="B105:F105"/>
    <mergeCell ref="B26:F26"/>
    <mergeCell ref="B31:F31"/>
    <mergeCell ref="B62:F62"/>
    <mergeCell ref="B71:F71"/>
    <mergeCell ref="B63:F63"/>
    <mergeCell ref="B68:F68"/>
    <mergeCell ref="B70:F70"/>
    <mergeCell ref="B44:F44"/>
    <mergeCell ref="B46:F46"/>
    <mergeCell ref="B48:F48"/>
    <mergeCell ref="B51:F51"/>
    <mergeCell ref="B53:F53"/>
    <mergeCell ref="B41:F41"/>
    <mergeCell ref="K1:L1"/>
    <mergeCell ref="K2:L2"/>
    <mergeCell ref="K3:L3"/>
    <mergeCell ref="B5:L5"/>
    <mergeCell ref="B8:F8"/>
    <mergeCell ref="B93:F93"/>
    <mergeCell ref="B96:F96"/>
    <mergeCell ref="B27:F27"/>
    <mergeCell ref="B32:F32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52:F52"/>
    <mergeCell ref="B37:F37"/>
    <mergeCell ref="B50:F50"/>
    <mergeCell ref="B90:F9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2014-08-07T06:39:40Z</cp:lastPrinted>
  <dcterms:created xsi:type="dcterms:W3CDTF">2013-10-18T09:34:20Z</dcterms:created>
  <dcterms:modified xsi:type="dcterms:W3CDTF">2014-10-28T05:48:44Z</dcterms:modified>
</cp:coreProperties>
</file>