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" yWindow="-156" windowWidth="11028" windowHeight="8232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№5'!$8:$8</definedName>
    <definedName name="_xlnm.Print_Area" localSheetId="0">'Приложение №5'!$G$1:$L$308</definedName>
  </definedNames>
  <calcPr calcId="145621"/>
</workbook>
</file>

<file path=xl/calcChain.xml><?xml version="1.0" encoding="utf-8"?>
<calcChain xmlns="http://schemas.openxmlformats.org/spreadsheetml/2006/main">
  <c r="L18" i="2" l="1"/>
  <c r="L17" i="2" s="1"/>
  <c r="K18" i="2"/>
  <c r="K17" i="2" s="1"/>
  <c r="L155" i="2"/>
  <c r="L154" i="2" s="1"/>
  <c r="L153" i="2" s="1"/>
  <c r="L152" i="2" s="1"/>
  <c r="K155" i="2"/>
  <c r="K154" i="2" s="1"/>
  <c r="K153" i="2" s="1"/>
  <c r="K152" i="2" s="1"/>
  <c r="L173" i="2" l="1"/>
  <c r="K145" i="2" l="1"/>
  <c r="L296" i="2"/>
  <c r="L295" i="2" s="1"/>
  <c r="L294" i="2" s="1"/>
  <c r="K296" i="2"/>
  <c r="K295" i="2" s="1"/>
  <c r="K294" i="2" s="1"/>
  <c r="L143" i="2"/>
  <c r="K143" i="2"/>
  <c r="L48" i="2"/>
  <c r="K48" i="2"/>
  <c r="L262" i="2"/>
  <c r="K262" i="2"/>
  <c r="L260" i="2"/>
  <c r="K260" i="2"/>
  <c r="L258" i="2"/>
  <c r="L257" i="2" s="1"/>
  <c r="K258" i="2"/>
  <c r="K257" i="2"/>
  <c r="L255" i="2"/>
  <c r="L254" i="2" s="1"/>
  <c r="K255" i="2"/>
  <c r="K254" i="2" s="1"/>
  <c r="L252" i="2"/>
  <c r="K252" i="2"/>
  <c r="L250" i="2"/>
  <c r="K250" i="2"/>
  <c r="L247" i="2"/>
  <c r="L246" i="2" s="1"/>
  <c r="K247" i="2"/>
  <c r="K246" i="2"/>
  <c r="L244" i="2"/>
  <c r="L243" i="2" s="1"/>
  <c r="K244" i="2"/>
  <c r="K243" i="2" s="1"/>
  <c r="L241" i="2"/>
  <c r="K241" i="2"/>
  <c r="L239" i="2"/>
  <c r="K239" i="2"/>
  <c r="L237" i="2"/>
  <c r="K237" i="2"/>
  <c r="L235" i="2"/>
  <c r="K235" i="2"/>
  <c r="L233" i="2"/>
  <c r="K233" i="2"/>
  <c r="L229" i="2"/>
  <c r="K229" i="2"/>
  <c r="L226" i="2"/>
  <c r="K226" i="2"/>
  <c r="L223" i="2"/>
  <c r="K223" i="2"/>
  <c r="L220" i="2"/>
  <c r="K220" i="2"/>
  <c r="L217" i="2"/>
  <c r="K217" i="2"/>
  <c r="L215" i="2"/>
  <c r="K215" i="2"/>
  <c r="L213" i="2"/>
  <c r="K213" i="2"/>
  <c r="L210" i="2"/>
  <c r="K210" i="2"/>
  <c r="L207" i="2"/>
  <c r="K207" i="2"/>
  <c r="L204" i="2"/>
  <c r="K204" i="2"/>
  <c r="L201" i="2"/>
  <c r="K201" i="2"/>
  <c r="L134" i="2"/>
  <c r="K134" i="2"/>
  <c r="L132" i="2"/>
  <c r="K132" i="2"/>
  <c r="L129" i="2"/>
  <c r="K129" i="2"/>
  <c r="L127" i="2"/>
  <c r="K127" i="2"/>
  <c r="L125" i="2"/>
  <c r="K125" i="2"/>
  <c r="L123" i="2"/>
  <c r="K123" i="2"/>
  <c r="K122" i="2" s="1"/>
  <c r="L122" i="2"/>
  <c r="L119" i="2"/>
  <c r="K119" i="2"/>
  <c r="L114" i="2"/>
  <c r="K114" i="2"/>
  <c r="L112" i="2"/>
  <c r="K112" i="2"/>
  <c r="L110" i="2"/>
  <c r="K110" i="2"/>
  <c r="L108" i="2"/>
  <c r="K108" i="2"/>
  <c r="L107" i="2"/>
  <c r="L105" i="2"/>
  <c r="K105" i="2"/>
  <c r="L103" i="2"/>
  <c r="K103" i="2"/>
  <c r="L101" i="2"/>
  <c r="K101" i="2"/>
  <c r="L99" i="2"/>
  <c r="K99" i="2"/>
  <c r="L97" i="2"/>
  <c r="K97" i="2"/>
  <c r="L95" i="2"/>
  <c r="K95" i="2"/>
  <c r="L93" i="2"/>
  <c r="K93" i="2"/>
  <c r="L91" i="2"/>
  <c r="K91" i="2"/>
  <c r="L88" i="2"/>
  <c r="K88" i="2"/>
  <c r="L86" i="2"/>
  <c r="K86" i="2"/>
  <c r="L84" i="2"/>
  <c r="K84" i="2"/>
  <c r="L82" i="2"/>
  <c r="K82" i="2"/>
  <c r="L80" i="2"/>
  <c r="K80" i="2"/>
  <c r="L78" i="2"/>
  <c r="K78" i="2"/>
  <c r="K200" i="2" l="1"/>
  <c r="K199" i="2" s="1"/>
  <c r="L77" i="2"/>
  <c r="L76" i="2" s="1"/>
  <c r="K107" i="2"/>
  <c r="L200" i="2"/>
  <c r="L199" i="2" s="1"/>
  <c r="K77" i="2"/>
  <c r="L291" i="2"/>
  <c r="K291" i="2"/>
  <c r="L289" i="2"/>
  <c r="K289" i="2"/>
  <c r="L286" i="2"/>
  <c r="K286" i="2"/>
  <c r="K276" i="2"/>
  <c r="L266" i="2"/>
  <c r="L265" i="2" s="1"/>
  <c r="K266" i="2"/>
  <c r="K265" i="2" s="1"/>
  <c r="K160" i="2"/>
  <c r="K159" i="2" s="1"/>
  <c r="K158" i="2" s="1"/>
  <c r="L284" i="2"/>
  <c r="K284" i="2"/>
  <c r="L282" i="2"/>
  <c r="K282" i="2"/>
  <c r="L277" i="2"/>
  <c r="L276" i="2" s="1"/>
  <c r="K277" i="2"/>
  <c r="K271" i="2"/>
  <c r="L271" i="2"/>
  <c r="L181" i="2"/>
  <c r="K181" i="2"/>
  <c r="L179" i="2"/>
  <c r="K179" i="2"/>
  <c r="L175" i="2"/>
  <c r="K175" i="2"/>
  <c r="K173" i="2"/>
  <c r="L69" i="2"/>
  <c r="K69" i="2"/>
  <c r="L67" i="2"/>
  <c r="K67" i="2"/>
  <c r="K55" i="2"/>
  <c r="L55" i="2"/>
  <c r="K57" i="2"/>
  <c r="L57" i="2"/>
  <c r="K59" i="2"/>
  <c r="L59" i="2"/>
  <c r="K61" i="2"/>
  <c r="L61" i="2"/>
  <c r="L53" i="2"/>
  <c r="K53" i="2"/>
  <c r="L51" i="2"/>
  <c r="K51" i="2"/>
  <c r="L46" i="2"/>
  <c r="K46" i="2"/>
  <c r="L44" i="2"/>
  <c r="K44" i="2"/>
  <c r="L40" i="2"/>
  <c r="L39" i="2" s="1"/>
  <c r="L38" i="2" s="1"/>
  <c r="K40" i="2"/>
  <c r="K39" i="2" s="1"/>
  <c r="K38" i="2" s="1"/>
  <c r="L36" i="2"/>
  <c r="K36" i="2"/>
  <c r="L34" i="2"/>
  <c r="K34" i="2"/>
  <c r="L32" i="2"/>
  <c r="K32" i="2"/>
  <c r="L29" i="2"/>
  <c r="L28" i="2" s="1"/>
  <c r="K29" i="2"/>
  <c r="K28" i="2" s="1"/>
  <c r="K24" i="2"/>
  <c r="K23" i="2" s="1"/>
  <c r="L24" i="2"/>
  <c r="L22" i="2" s="1"/>
  <c r="L21" i="2" s="1"/>
  <c r="L13" i="2"/>
  <c r="L12" i="2" s="1"/>
  <c r="L11" i="2" s="1"/>
  <c r="K13" i="2"/>
  <c r="K12" i="2" s="1"/>
  <c r="K11" i="2" s="1"/>
  <c r="L145" i="2"/>
  <c r="L142" i="2" s="1"/>
  <c r="L141" i="2" s="1"/>
  <c r="K142" i="2"/>
  <c r="K76" i="2" l="1"/>
  <c r="L172" i="2"/>
  <c r="L171" i="2" s="1"/>
  <c r="L178" i="2"/>
  <c r="L177" i="2" s="1"/>
  <c r="K172" i="2"/>
  <c r="K171" i="2" s="1"/>
  <c r="K178" i="2"/>
  <c r="K177" i="2" s="1"/>
  <c r="L31" i="2"/>
  <c r="L27" i="2" s="1"/>
  <c r="L26" i="2" s="1"/>
  <c r="L66" i="2"/>
  <c r="K31" i="2"/>
  <c r="K27" i="2" s="1"/>
  <c r="K26" i="2" s="1"/>
  <c r="L23" i="2"/>
  <c r="K66" i="2"/>
  <c r="K22" i="2"/>
  <c r="K21" i="2" s="1"/>
  <c r="K141" i="2"/>
  <c r="L140" i="2"/>
  <c r="L165" i="2"/>
  <c r="K165" i="2"/>
  <c r="L160" i="2"/>
  <c r="L159" i="2" s="1"/>
  <c r="L170" i="2" l="1"/>
  <c r="K170" i="2"/>
  <c r="L281" i="2"/>
  <c r="L280" i="2" s="1"/>
  <c r="K281" i="2"/>
  <c r="K280" i="2" s="1"/>
  <c r="L270" i="2"/>
  <c r="L269" i="2" s="1"/>
  <c r="L150" i="2"/>
  <c r="L149" i="2" s="1"/>
  <c r="L148" i="2" s="1"/>
  <c r="K150" i="2"/>
  <c r="K149" i="2" s="1"/>
  <c r="K148" i="2" s="1"/>
  <c r="L304" i="2"/>
  <c r="K304" i="2"/>
  <c r="K140" i="2" l="1"/>
  <c r="L147" i="2"/>
  <c r="K147" i="2"/>
  <c r="K270" i="2"/>
  <c r="K269" i="2" s="1"/>
  <c r="L301" i="2"/>
  <c r="L300" i="2" s="1"/>
  <c r="L299" i="2" s="1"/>
  <c r="K301" i="2"/>
  <c r="K300" i="2" s="1"/>
  <c r="K299" i="2" s="1"/>
  <c r="L275" i="2"/>
  <c r="L274" i="2" s="1"/>
  <c r="K275" i="2"/>
  <c r="K274" i="2" s="1"/>
  <c r="L192" i="2"/>
  <c r="K192" i="2"/>
  <c r="L190" i="2"/>
  <c r="K190" i="2"/>
  <c r="L168" i="2"/>
  <c r="K168" i="2"/>
  <c r="L164" i="2"/>
  <c r="L163" i="2" s="1"/>
  <c r="K164" i="2"/>
  <c r="K163" i="2" s="1"/>
  <c r="L16" i="2"/>
  <c r="L15" i="2" s="1"/>
  <c r="K16" i="2"/>
  <c r="K15" i="2" s="1"/>
  <c r="L10" i="2"/>
  <c r="K279" i="2" l="1"/>
  <c r="L279" i="2"/>
  <c r="K75" i="2"/>
  <c r="L75" i="2"/>
  <c r="L189" i="2"/>
  <c r="L188" i="2" s="1"/>
  <c r="K65" i="2"/>
  <c r="K64" i="2" s="1"/>
  <c r="L158" i="2"/>
  <c r="L264" i="2"/>
  <c r="L167" i="2"/>
  <c r="K189" i="2"/>
  <c r="K188" i="2" s="1"/>
  <c r="K167" i="2"/>
  <c r="K157" i="2" s="1"/>
  <c r="K264" i="2"/>
  <c r="L65" i="2"/>
  <c r="L64" i="2" s="1"/>
  <c r="L157" i="2" l="1"/>
  <c r="K298" i="2"/>
  <c r="K195" i="2"/>
  <c r="K194" i="2" s="1"/>
  <c r="K184" i="2"/>
  <c r="K183" i="2" s="1"/>
  <c r="K139" i="2" s="1"/>
  <c r="K137" i="2"/>
  <c r="K136" i="2" s="1"/>
  <c r="K74" i="2" s="1"/>
  <c r="K72" i="2"/>
  <c r="K71" i="2" s="1"/>
  <c r="K63" i="2" s="1"/>
  <c r="K10" i="2"/>
  <c r="K43" i="2" l="1"/>
  <c r="K42" i="2" s="1"/>
  <c r="K9" i="2" s="1"/>
  <c r="K187" i="2"/>
  <c r="K186" i="2" s="1"/>
  <c r="K198" i="2" l="1"/>
  <c r="K197" i="2" s="1"/>
  <c r="L195" i="2"/>
  <c r="L187" i="2" l="1"/>
  <c r="L298" i="2" l="1"/>
  <c r="L303" i="2" l="1"/>
  <c r="L273" i="2" s="1"/>
  <c r="L194" i="2"/>
  <c r="L186" i="2" s="1"/>
  <c r="L184" i="2"/>
  <c r="L183" i="2" s="1"/>
  <c r="L139" i="2" s="1"/>
  <c r="L137" i="2"/>
  <c r="L136" i="2" s="1"/>
  <c r="L74" i="2" s="1"/>
  <c r="L72" i="2"/>
  <c r="L71" i="2" s="1"/>
  <c r="L63" i="2" s="1"/>
  <c r="L43" i="2"/>
  <c r="L42" i="2" l="1"/>
  <c r="L9" i="2" s="1"/>
  <c r="L198" i="2" l="1"/>
  <c r="L197" i="2" s="1"/>
  <c r="L306" i="2" l="1"/>
  <c r="L308" i="2" s="1"/>
  <c r="K303" i="2" l="1"/>
  <c r="K273" i="2" s="1"/>
  <c r="K306" i="2" s="1"/>
  <c r="K308" i="2" s="1"/>
</calcChain>
</file>

<file path=xl/sharedStrings.xml><?xml version="1.0" encoding="utf-8"?>
<sst xmlns="http://schemas.openxmlformats.org/spreadsheetml/2006/main" count="656" uniqueCount="359">
  <si>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</si>
  <si>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</si>
  <si>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</si>
  <si>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</si>
  <si>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</si>
  <si>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</si>
  <si>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Центральный аппарат</t>
  </si>
  <si>
    <t>Непрограммные расходы</t>
  </si>
  <si>
    <t>1215902</t>
  </si>
  <si>
    <t>1210000</t>
  </si>
  <si>
    <t>1200000</t>
  </si>
  <si>
    <t>1117160</t>
  </si>
  <si>
    <t>1110000</t>
  </si>
  <si>
    <t>1100000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</si>
  <si>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</si>
  <si>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</si>
  <si>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</si>
  <si>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</si>
  <si>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</si>
  <si>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</si>
  <si>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</si>
  <si>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</si>
  <si>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</si>
  <si>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</si>
  <si>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0315270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</si>
  <si>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</si>
  <si>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</si>
  <si>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</si>
  <si>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</si>
  <si>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</si>
  <si>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</si>
  <si>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</si>
  <si>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</si>
  <si>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</si>
  <si>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</si>
  <si>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</si>
  <si>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</si>
  <si>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</si>
  <si>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</si>
  <si>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</si>
  <si>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</si>
  <si>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</si>
  <si>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</si>
  <si>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</si>
  <si>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</si>
  <si>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</si>
  <si>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</si>
  <si>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</si>
  <si>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</si>
  <si>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</si>
  <si>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</si>
  <si>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</si>
  <si>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</si>
  <si>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</si>
  <si>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</si>
  <si>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</si>
  <si>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</si>
  <si>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</si>
  <si>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</si>
  <si>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</si>
  <si>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</si>
  <si>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</si>
  <si>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</si>
  <si>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</si>
  <si>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</si>
  <si>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</si>
  <si>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</si>
  <si>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</si>
  <si>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</si>
  <si>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</si>
  <si>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</si>
  <si>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</si>
  <si>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</si>
  <si>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</si>
  <si>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</si>
  <si>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</si>
  <si>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</si>
  <si>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</si>
  <si>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</si>
  <si>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</si>
  <si>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</si>
  <si>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</si>
  <si>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</si>
  <si>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</si>
  <si>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Расходы на компенсацию расходов на содержание ребенка в дошкольной образовательной организации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</si>
  <si>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</si>
  <si>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</si>
  <si>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</si>
  <si>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</si>
  <si>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</si>
  <si>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</si>
  <si>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</si>
  <si>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</si>
  <si>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</si>
  <si>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</si>
  <si>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</si>
  <si>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</si>
  <si>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</si>
  <si>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</si>
  <si>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</si>
  <si>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</si>
  <si>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</si>
  <si>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</si>
  <si>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</si>
  <si>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</si>
  <si>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</si>
  <si>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</si>
  <si>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</si>
  <si>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</si>
  <si>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</si>
  <si>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</si>
  <si>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</si>
  <si>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</si>
  <si>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</si>
  <si>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</si>
  <si>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</si>
  <si>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</si>
  <si>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</si>
  <si>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</si>
  <si>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</si>
  <si>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</si>
  <si>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</si>
  <si>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</si>
  <si>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</si>
  <si>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</si>
  <si>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</si>
  <si>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</si>
  <si>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</si>
  <si>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</si>
  <si>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</si>
  <si>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</si>
  <si>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</si>
  <si>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10.0.00.00000</t>
  </si>
  <si>
    <t>10.1.00.00000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</si>
  <si>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</si>
  <si>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</si>
  <si>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</si>
  <si>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</si>
  <si>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</si>
  <si>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</si>
  <si>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</si>
  <si>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</si>
  <si>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</si>
  <si>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</si>
  <si>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</si>
  <si>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</si>
  <si>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</si>
  <si>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</si>
  <si>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</si>
  <si>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</si>
  <si>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14.2.00.00000</t>
  </si>
  <si>
    <t>23.0.00.00000</t>
  </si>
  <si>
    <t>Обеспечение устойчивого  экономического  роста  районных  СМИ</t>
  </si>
  <si>
    <t>Субсидия МАУ «Редакция  газеты «Гаврилов-Ямский  вестник»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</si>
  <si>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</si>
  <si>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</si>
  <si>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</si>
  <si>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</si>
  <si>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</si>
  <si>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</si>
  <si>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</si>
  <si>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</si>
  <si>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</si>
  <si>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</si>
  <si>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</si>
  <si>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</si>
  <si>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</si>
  <si>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</si>
  <si>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</si>
  <si>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</si>
  <si>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</si>
  <si>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</si>
  <si>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</si>
  <si>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</si>
  <si>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</si>
  <si>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50.0.00.00000</t>
  </si>
  <si>
    <t>50.0.00.10990</t>
  </si>
  <si>
    <t>50.0.00.11010</t>
  </si>
  <si>
    <t>50.0.00.11020</t>
  </si>
  <si>
    <t>50.0.00.11030</t>
  </si>
  <si>
    <t>25.3.00.00000</t>
  </si>
  <si>
    <t>Регулирование  численности  безнадзорных  животных</t>
  </si>
  <si>
    <t>25.3.05.00000</t>
  </si>
  <si>
    <t>Главный распоря-дитель</t>
  </si>
  <si>
    <t>02.1.00.00000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</si>
  <si>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</si>
  <si>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</si>
  <si>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</si>
  <si>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</si>
  <si>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</si>
  <si>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</si>
  <si>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</si>
  <si>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</si>
  <si>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36.2.06.10280</t>
  </si>
  <si>
    <t>Создание  условий для обеспечения  предприятий  АПК высококвалифициро-ванными  специалистами, кадрами  массовых  профессий.</t>
  </si>
  <si>
    <t>25.1.02.10350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</si>
  <si>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</si>
  <si>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</si>
  <si>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</si>
  <si>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>Субвенция на частичную оплату стоимости путевки в организации отдыха детей и их оздоровления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</si>
  <si>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</si>
  <si>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>Профилактика безнадзорности, правонарушений и защита прав несовершеннолетних в Гаврилов-Ямском  муниципальном районе»</t>
    </r>
  </si>
  <si>
    <t>Ведомственная целевая программа «Обеспечение функционирования органа повседневного управления Гаврилов-Ямского муниципального района»</t>
  </si>
  <si>
    <t xml:space="preserve">Муниципальная целевая программа «Развитие средств массовой информации на территории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</si>
  <si>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</si>
  <si>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</si>
  <si>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 xml:space="preserve">Ведомственная целевая программа управления финансов администрации Гаврилов-Ямского муниципального района </t>
  </si>
  <si>
    <t xml:space="preserve">Ведомственная целевая программа «Развитие образования Гаврилов-Ямского муниципального района»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</si>
  <si>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</si>
  <si>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</si>
  <si>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«Молодежь» </t>
  </si>
  <si>
    <t>Ведомственная целевая программа «Развитие сферы культуры Гаврилов-Ямского муниципального района»</t>
  </si>
  <si>
    <t xml:space="preserve">Муниципальная целевая программа «Возрождение традиционной народной культуры» </t>
  </si>
  <si>
    <t xml:space="preserve">Муниципальная целевая программа «Развитие физической культуры и спорта в Гаврилов-Ямском муниципальном районе»  </t>
  </si>
  <si>
    <t>Расходы на отлов и содержание безнадзорных животных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</si>
  <si>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</si>
  <si>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</si>
  <si>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</si>
  <si>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</si>
  <si>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</si>
  <si>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</si>
  <si>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Расходы на поддержку сельскохозяйственных товаропроизводителей на подсев подпокровных и посев беспокровных многолетних трав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</si>
  <si>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</si>
  <si>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</si>
  <si>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</si>
  <si>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</si>
  <si>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</si>
  <si>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02.2.01.12150</t>
  </si>
  <si>
    <t>Мероприятия по обеспечению  бесперебойного предоставления коммунальных услуг потребителям</t>
  </si>
  <si>
    <t>Субсидия на выполнение мероприятий по обеспечению бесперебойного предоставления коммунальных услуг потребителям</t>
  </si>
  <si>
    <t>14.6.00.00000</t>
  </si>
  <si>
    <t>14.6.07.11100</t>
  </si>
  <si>
    <t xml:space="preserve">                                                                                                   к решению Собрания представителей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</si>
  <si>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</si>
  <si>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</si>
  <si>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</si>
  <si>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</si>
  <si>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Мероприятия по утилизации орг.техники и ртутьсодержащих ламп</t>
  </si>
  <si>
    <t>12.1.02.00000</t>
  </si>
  <si>
    <t>12.1.02.10130</t>
  </si>
  <si>
    <t>24.2.02.00000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</si>
  <si>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</si>
  <si>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</si>
  <si>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</si>
  <si>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</si>
  <si>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</si>
  <si>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</si>
  <si>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</si>
  <si>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</si>
  <si>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 на  проведение  программных  мероприятий</t>
  </si>
  <si>
    <t>25.1.02.10210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</si>
  <si>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</si>
  <si>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</si>
  <si>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Расходы на реализацию мероприятий по строительству объектов газификации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</si>
  <si>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</si>
  <si>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</si>
  <si>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03.4.00.00000</t>
  </si>
  <si>
    <t>03.4.02.00000</t>
  </si>
  <si>
    <t>03.4.02.11100</t>
  </si>
  <si>
    <t>Расходы на повышение оплаты труда работников муниципальных учреждений в сфере культуры</t>
  </si>
  <si>
    <t>24.2.02.10021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</si>
  <si>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</si>
  <si>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25.3.05.74420</t>
  </si>
  <si>
    <t>50.0.00.80190</t>
  </si>
  <si>
    <t>50.0.00.80200</t>
  </si>
  <si>
    <t>02.1.01.12031</t>
  </si>
  <si>
    <t>02.1.01.70490</t>
  </si>
  <si>
    <t>02.1.01.70520</t>
  </si>
  <si>
    <t>02.1.01.70530</t>
  </si>
  <si>
    <t>02.1.01.73110</t>
  </si>
  <si>
    <t>02.1.02.70430</t>
  </si>
  <si>
    <t>02.1.02.70460</t>
  </si>
  <si>
    <t>02.1.02.70500</t>
  </si>
  <si>
    <t>02.1.02.70550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</si>
  <si>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</si>
  <si>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02.1.03.11000</t>
  </si>
  <si>
    <t>02.1.03.71000</t>
  </si>
  <si>
    <t>02.1.03.71060</t>
  </si>
  <si>
    <t>02.1.03.74390</t>
  </si>
  <si>
    <t>02.1.03.75160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</si>
  <si>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</si>
  <si>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</si>
  <si>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</si>
  <si>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</si>
  <si>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</si>
  <si>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</si>
  <si>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</si>
  <si>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03.1.03.70890</t>
  </si>
  <si>
    <t>03.1.02.70850</t>
  </si>
  <si>
    <t>11.1.01.75900</t>
  </si>
  <si>
    <t>14.1.01.15260</t>
  </si>
  <si>
    <t>Расходы по обеспечению персонифицированного финансирования дополнительного образования детей</t>
  </si>
  <si>
    <t>02.1.01.12032</t>
  </si>
  <si>
    <t>Муниципальная целевая программа «Газификация и модернизации жилищно-коммунального хозяйства Гаврилов-Ямского района»</t>
  </si>
  <si>
    <t>Муниципальная программа «Развитие образования и молодежной политики в Гаврилов-Ямском муниципальном районе»</t>
  </si>
  <si>
    <t>Реализация мероприятий по отлову, временной изоляции</t>
  </si>
  <si>
    <t>24.2.02.72560</t>
  </si>
  <si>
    <t>Расходы на финансирование дорожного хозяйства</t>
  </si>
  <si>
    <t>24.1.01.10040</t>
  </si>
  <si>
    <t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за счет средств областного бюджета</t>
  </si>
  <si>
    <t>24.1.01.72440</t>
  </si>
  <si>
    <t>Мероприятия на реализацию регионального проекта "Финансовая поддержка семей при рождении детей"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</si>
  <si>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</si>
  <si>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</si>
  <si>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03.1.P1.00000</t>
  </si>
  <si>
    <t>03.1.P1.50840</t>
  </si>
  <si>
    <t>03.1.P1.55730</t>
  </si>
  <si>
    <t>Расходы, связанные с деятельностью органов местного самоуправления</t>
  </si>
  <si>
    <t>50.0.00.11040</t>
  </si>
  <si>
    <t>План на 2022 год                    (руб.)</t>
  </si>
  <si>
    <t>Условно-утвержденные расходы</t>
  </si>
  <si>
    <t>02.5.00.00000</t>
  </si>
  <si>
    <t>Мероприятия по строительству и реконструкции зданий дополнительного образования</t>
  </si>
  <si>
    <t>Расходы на реализацию мероприятий по строительству зданий дополнительного образования</t>
  </si>
  <si>
    <t>13.1.01.00000</t>
  </si>
  <si>
    <t>13.1.01.12170</t>
  </si>
  <si>
    <t>Мероприятия на реализацию регионального проекта ""Успех каждого ребенка"</t>
  </si>
  <si>
    <t>02.5.E2.00000</t>
  </si>
  <si>
    <t>02.5.E2.76890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</si>
  <si>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</si>
  <si>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03.1.01.53800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</si>
  <si>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</si>
  <si>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</si>
  <si>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03.1.P1.75480</t>
  </si>
  <si>
    <t>Расходы  на  реализацию  мероприятий  в  рамках  предоставления  субсидий  сельскохозяйственным  товаропроизводителям</t>
  </si>
  <si>
    <t>25.1.02.74450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</si>
  <si>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</si>
  <si>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02.1.01.R3041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</si>
  <si>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</si>
  <si>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</si>
  <si>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Ведомственная  структура расходов бюджета муниципального района на плановый период 2022-2023 годов</t>
  </si>
  <si>
    <t>План на 2023 год                    (руб.)</t>
  </si>
  <si>
    <t>Расходы на осуществление ежемесячных выплат на детей в возрасте от трех до семи лет включительно</t>
  </si>
  <si>
    <t>03.1.01.R3020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</si>
  <si>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</si>
  <si>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14.2.02.00000</t>
  </si>
  <si>
    <t>14.2.02.10250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</si>
  <si>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</si>
  <si>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 xml:space="preserve">Расходы на реализацию мероприятий по  строительству и реконструкции  объектов водоснабжения и водоотведения муниципальной собственности, выполняемые за счет бюджета муниципального района 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</si>
  <si>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</si>
  <si>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Обеспечение государственных гарантий прав граждан на образование и социальную поддержку отдельных категорий, обучающихся, обеспечение деятельности образовательных учреждений</t>
  </si>
  <si>
    <t>Организация отдыха и оздоровления детей</t>
  </si>
  <si>
    <t>03.1.01.75510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</si>
  <si>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</si>
  <si>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02.1.01.53031</t>
  </si>
  <si>
    <t>02.5.E2.16890</t>
  </si>
  <si>
    <t>11.2.00.00000</t>
  </si>
  <si>
    <t>11.2.01.00000</t>
  </si>
  <si>
    <t>11.2.01.12260</t>
  </si>
  <si>
    <t>10.1.02.00000</t>
  </si>
  <si>
    <t>10.1.02.12240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</si>
  <si>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</si>
  <si>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Развитие  сети физкультурно-оздоровительных объектов</t>
  </si>
  <si>
    <t>13.1.03.00000</t>
  </si>
  <si>
    <t>Расходы по строительству футбольного стадиона с четырьмя круговыми легкоатлетическими беговыми дорожками</t>
  </si>
  <si>
    <t>13.1.03.12160</t>
  </si>
  <si>
    <t>Приложение 6</t>
  </si>
  <si>
    <t>Гаврилов-Ямского муниципального района</t>
  </si>
  <si>
    <t>от 16.12.2021   № 130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</si>
</sst>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10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wrapText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6" fillId="0" borderId="1" xfId="0" applyFont="1" applyBorder="1"/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164" fontId="4" fillId="0" borderId="3" xfId="1" applyNumberFormat="1" applyFont="1" applyFill="1" applyBorder="1" applyAlignment="1" applyProtection="1">
      <alignment horizontal="center" vertical="top"/>
      <protection hidden="1"/>
    </xf>
    <xf numFmtId="164" fontId="3" fillId="0" borderId="10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0" xfId="0" applyFont="1" applyBorder="1" applyAlignment="1">
      <alignment wrapText="1"/>
    </xf>
    <xf numFmtId="0" fontId="11" fillId="0" borderId="9" xfId="0" applyFont="1" applyBorder="1"/>
    <xf numFmtId="0" fontId="9" fillId="0" borderId="3" xfId="0" applyFont="1" applyBorder="1" applyAlignment="1">
      <alignment wrapText="1"/>
    </xf>
    <xf numFmtId="0" fontId="6" fillId="0" borderId="3" xfId="0" applyFont="1" applyBorder="1" applyAlignment="1">
      <alignment horizontal="justify"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7" fillId="0" borderId="10" xfId="0" applyFont="1" applyBorder="1" applyAlignment="1">
      <alignment wrapText="1"/>
    </xf>
    <xf numFmtId="0" fontId="6" fillId="0" borderId="3" xfId="0" applyFont="1" applyBorder="1" applyAlignment="1">
      <alignment horizontal="justify" vertical="top" wrapText="1"/>
    </xf>
    <xf numFmtId="0" fontId="6" fillId="0" borderId="3" xfId="0" applyFont="1" applyBorder="1"/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/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Border="1"/>
    <xf numFmtId="0" fontId="9" fillId="0" borderId="1" xfId="0" applyFont="1" applyBorder="1" applyAlignment="1">
      <alignment horizontal="center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9" fillId="0" borderId="3" xfId="0" applyFont="1" applyBorder="1"/>
    <xf numFmtId="0" fontId="11" fillId="0" borderId="3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9" fillId="0" borderId="1" xfId="0" applyFont="1" applyBorder="1"/>
    <xf numFmtId="0" fontId="8" fillId="0" borderId="1" xfId="0" applyFont="1" applyBorder="1"/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" xfId="1" applyNumberFormat="1" applyFont="1" applyFill="1" applyBorder="1" applyAlignment="1" applyProtection="1">
      <alignment horizontal="center" vertical="top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164" fontId="2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Border="1"/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10" fillId="0" borderId="2" xfId="0" applyFont="1" applyBorder="1"/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2" xfId="1" applyNumberFormat="1" applyFont="1" applyFill="1" applyBorder="1" applyAlignment="1" applyProtection="1">
      <alignment horizontal="center" vertical="top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 applyAlignment="1">
      <alignment horizontal="center"/>
    </xf>
    <xf numFmtId="0" fontId="10" fillId="0" borderId="9" xfId="0" applyFont="1" applyBorder="1"/>
    <xf numFmtId="0" fontId="9" fillId="0" borderId="9" xfId="0" applyFont="1" applyBorder="1"/>
    <xf numFmtId="0" fontId="1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/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8" xfId="1" applyNumberFormat="1" applyFont="1" applyFill="1" applyBorder="1" applyAlignment="1" applyProtection="1">
      <alignment horizontal="center" vertical="top"/>
      <protection hidden="1"/>
    </xf>
    <xf numFmtId="164" fontId="10" fillId="0" borderId="10" xfId="1" applyNumberFormat="1" applyFont="1" applyFill="1" applyBorder="1" applyAlignment="1" applyProtection="1">
      <alignment horizontal="center" vertical="top"/>
      <protection hidden="1"/>
    </xf>
    <xf numFmtId="0" fontId="9" fillId="2" borderId="9" xfId="1" applyNumberFormat="1" applyFont="1" applyFill="1" applyBorder="1" applyAlignment="1" applyProtection="1">
      <alignment horizontal="center" vertical="top"/>
      <protection hidden="1"/>
    </xf>
    <xf numFmtId="164" fontId="9" fillId="2" borderId="1" xfId="1" applyNumberFormat="1" applyFont="1" applyFill="1" applyBorder="1" applyAlignment="1" applyProtection="1">
      <alignment horizontal="center" vertical="top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10" xfId="1" applyNumberFormat="1" applyFont="1" applyFill="1" applyBorder="1" applyAlignment="1" applyProtection="1">
      <alignment horizontal="left" vertical="top" wrapText="1"/>
      <protection hidden="1"/>
    </xf>
    <xf numFmtId="0" fontId="10" fillId="2" borderId="9" xfId="1" applyNumberFormat="1" applyFont="1" applyFill="1" applyBorder="1" applyAlignment="1" applyProtection="1">
      <alignment horizontal="center" vertical="top"/>
      <protection hidden="1"/>
    </xf>
    <xf numFmtId="0" fontId="9" fillId="2" borderId="10" xfId="1" applyNumberFormat="1" applyFont="1" applyFill="1" applyBorder="1" applyAlignment="1" applyProtection="1">
      <alignment horizontal="left" vertical="top" wrapText="1"/>
      <protection hidden="1"/>
    </xf>
    <xf numFmtId="0" fontId="7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7" fillId="2" borderId="9" xfId="0" applyFont="1" applyFill="1" applyBorder="1"/>
    <xf numFmtId="164" fontId="4" fillId="2" borderId="1" xfId="1" applyNumberFormat="1" applyFont="1" applyFill="1" applyBorder="1" applyAlignment="1" applyProtection="1">
      <alignment horizontal="center" vertical="top"/>
      <protection hidden="1"/>
    </xf>
    <xf numFmtId="0" fontId="6" fillId="2" borderId="0" xfId="0" applyFont="1" applyFill="1" applyBorder="1"/>
    <xf numFmtId="164" fontId="3" fillId="2" borderId="1" xfId="1" applyNumberFormat="1" applyFont="1" applyFill="1" applyBorder="1" applyAlignment="1" applyProtection="1">
      <alignment horizontal="center" vertical="top"/>
      <protection hidden="1"/>
    </xf>
    <xf numFmtId="0" fontId="3" fillId="2" borderId="9" xfId="1" applyNumberFormat="1" applyFont="1" applyFill="1" applyBorder="1" applyAlignment="1" applyProtection="1">
      <alignment horizontal="center" vertical="top"/>
      <protection hidden="1"/>
    </xf>
    <xf numFmtId="0" fontId="10" fillId="0" borderId="2" xfId="0" applyFont="1" applyBorder="1" applyAlignment="1">
      <alignment horizontal="center"/>
    </xf>
    <xf numFmtId="49" fontId="4" fillId="0" borderId="9" xfId="1" applyNumberFormat="1" applyFont="1" applyFill="1" applyBorder="1" applyAlignment="1" applyProtection="1">
      <alignment horizontal="center" vertical="top"/>
      <protection hidden="1"/>
    </xf>
    <xf numFmtId="49" fontId="3" fillId="0" borderId="12" xfId="1" applyNumberFormat="1" applyFont="1" applyFill="1" applyBorder="1" applyAlignment="1" applyProtection="1">
      <alignment horizontal="center" vertical="top"/>
      <protection hidden="1"/>
    </xf>
    <xf numFmtId="3" fontId="2" fillId="2" borderId="1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Fill="1" applyBorder="1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 applyAlignment="1">
      <alignment horizontal="center"/>
    </xf>
    <xf numFmtId="0" fontId="9" fillId="0" borderId="0" xfId="0" applyFont="1" applyBorder="1"/>
    <xf numFmtId="0" fontId="3" fillId="0" borderId="2" xfId="1" applyNumberFormat="1" applyFont="1" applyFill="1" applyBorder="1" applyAlignment="1" applyProtection="1">
      <alignment vertical="top" wrapText="1"/>
      <protection hidden="1"/>
    </xf>
    <xf numFmtId="49" fontId="3" fillId="0" borderId="9" xfId="1" applyNumberFormat="1" applyFont="1" applyFill="1" applyBorder="1" applyAlignment="1" applyProtection="1">
      <alignment horizontal="center" vertical="top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justify" vertical="top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0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3" fontId="4" fillId="0" borderId="10" xfId="1" applyNumberFormat="1" applyFont="1" applyFill="1" applyBorder="1" applyAlignment="1" applyProtection="1">
      <alignment horizontal="right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0" xfId="1" applyNumberFormat="1" applyFont="1" applyFill="1" applyBorder="1" applyAlignment="1" applyProtection="1">
      <alignment horizontal="right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4" fillId="2" borderId="1" xfId="1" applyNumberFormat="1" applyFont="1" applyFill="1" applyBorder="1" applyAlignment="1" applyProtection="1">
      <alignment horizontal="right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3" fontId="4" fillId="2" borderId="10" xfId="1" applyNumberFormat="1" applyFont="1" applyFill="1" applyBorder="1" applyAlignment="1" applyProtection="1">
      <alignment horizontal="right"/>
      <protection hidden="1"/>
    </xf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7" fillId="0" borderId="1" xfId="0" applyFont="1" applyBorder="1" applyAlignment="1"/>
    <xf numFmtId="0" fontId="6" fillId="0" borderId="9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3" fontId="3" fillId="2" borderId="10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Border="1" applyAlignment="1">
      <alignment horizontal="center" wrapText="1"/>
    </xf>
    <xf numFmtId="0" fontId="3" fillId="2" borderId="11" xfId="1" applyNumberFormat="1" applyFont="1" applyFill="1" applyBorder="1" applyAlignment="1" applyProtection="1">
      <alignment horizontal="center"/>
      <protection hidden="1"/>
    </xf>
    <xf numFmtId="164" fontId="3" fillId="2" borderId="10" xfId="1" applyNumberFormat="1" applyFont="1" applyFill="1" applyBorder="1" applyAlignment="1" applyProtection="1">
      <alignment horizontal="center"/>
      <protection hidden="1"/>
    </xf>
    <xf numFmtId="0" fontId="6" fillId="0" borderId="14" xfId="0" applyFont="1" applyBorder="1" applyAlignment="1">
      <alignment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center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NumberFormat="1" applyFont="1" applyFill="1" applyBorder="1" applyAlignment="1">
      <alignment horizontal="left" wrapText="1"/>
    </xf>
    <xf numFmtId="0" fontId="9" fillId="0" borderId="2" xfId="0" applyFont="1" applyBorder="1" applyAlignment="1"/>
    <xf numFmtId="0" fontId="9" fillId="0" borderId="9" xfId="0" applyFont="1" applyBorder="1" applyAlignment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horizontal="left" wrapText="1"/>
    </xf>
    <xf numFmtId="0" fontId="8" fillId="0" borderId="9" xfId="0" applyFont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7" fillId="0" borderId="9" xfId="0" applyFont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1" fillId="0" borderId="9" xfId="0" applyFont="1" applyBorder="1" applyAlignment="1"/>
    <xf numFmtId="0" fontId="10" fillId="0" borderId="2" xfId="0" applyFont="1" applyBorder="1" applyAlignment="1"/>
    <xf numFmtId="3" fontId="13" fillId="0" borderId="1" xfId="1" applyNumberFormat="1" applyFont="1" applyFill="1" applyBorder="1" applyAlignment="1" applyProtection="1">
      <alignment horizontal="right"/>
      <protection hidden="1"/>
    </xf>
    <xf numFmtId="0" fontId="13" fillId="0" borderId="1" xfId="1" applyNumberFormat="1" applyFont="1" applyFill="1" applyBorder="1" applyAlignment="1" applyProtection="1">
      <alignment horizontal="left" vertical="top" wrapText="1"/>
      <protection hidden="1"/>
    </xf>
    <xf numFmtId="0" fontId="13" fillId="0" borderId="9" xfId="1" applyNumberFormat="1" applyFont="1" applyFill="1" applyBorder="1" applyAlignment="1" applyProtection="1">
      <alignment horizontal="center"/>
      <protection hidden="1"/>
    </xf>
    <xf numFmtId="164" fontId="13" fillId="0" borderId="1" xfId="1" applyNumberFormat="1" applyFont="1" applyFill="1" applyBorder="1" applyAlignment="1" applyProtection="1">
      <alignment horizontal="center"/>
      <protection hidden="1"/>
    </xf>
    <xf numFmtId="0" fontId="14" fillId="0" borderId="1" xfId="1" applyNumberFormat="1" applyFont="1" applyFill="1" applyBorder="1" applyAlignment="1" applyProtection="1">
      <alignment horizontal="left" vertical="top" wrapText="1"/>
      <protection hidden="1"/>
    </xf>
    <xf numFmtId="0" fontId="14" fillId="0" borderId="9" xfId="1" applyNumberFormat="1" applyFont="1" applyFill="1" applyBorder="1" applyAlignment="1" applyProtection="1">
      <alignment horizontal="center"/>
      <protection hidden="1"/>
    </xf>
    <xf numFmtId="164" fontId="14" fillId="0" borderId="1" xfId="1" applyNumberFormat="1" applyFont="1" applyFill="1" applyBorder="1" applyAlignment="1" applyProtection="1">
      <alignment horizontal="center"/>
      <protection hidden="1"/>
    </xf>
    <xf numFmtId="3" fontId="14" fillId="0" borderId="1" xfId="1" applyNumberFormat="1" applyFont="1" applyFill="1" applyBorder="1" applyAlignment="1" applyProtection="1">
      <alignment horizontal="right"/>
      <protection hidden="1"/>
    </xf>
    <xf numFmtId="3" fontId="15" fillId="0" borderId="10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0" xfId="1" applyFont="1" applyFill="1" applyAlignment="1" applyProtection="1">
      <alignment horizontal="right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8"/>
  <sheetViews>
    <sheetView tabSelected="1" zoomScaleNormal="100" zoomScaleSheetLayoutView="100" workbookViewId="0">
      <selection activeCell="K8" sqref="K8"/>
    </sheetView>
  </sheetViews>
  <sheetFormatPr defaultColWidth="9.109375" defaultRowHeight="13.2" x14ac:dyDescent="0.25"/>
  <cols>
    <col min="1" max="1" width="0.109375" style="5" customWidth="1"/>
    <col min="2" max="6" width="0" style="5" hidden="1" customWidth="1"/>
    <col min="7" max="7" width="42.88671875" style="5" customWidth="1"/>
    <col min="8" max="8" width="5.6640625" style="5" customWidth="1"/>
    <col min="9" max="9" width="14.33203125" style="5" customWidth="1"/>
    <col min="10" max="10" width="5" style="5" customWidth="1"/>
    <col min="11" max="11" width="14" style="5" customWidth="1"/>
    <col min="12" max="12" width="13" style="5" customWidth="1"/>
    <col min="13" max="13" width="16.33203125" style="5" customWidth="1"/>
    <col min="14" max="238" width="9.109375" style="5" customWidth="1"/>
    <col min="239" max="16384" width="9.109375" style="5"/>
  </cols>
  <sheetData>
    <row r="1" spans="1:13" ht="15.6" customHeight="1" x14ac:dyDescent="0.3">
      <c r="A1" s="2"/>
      <c r="B1" s="2"/>
      <c r="C1" s="2"/>
      <c r="D1" s="2"/>
      <c r="E1" s="2"/>
      <c r="F1" s="2"/>
      <c r="G1" s="2"/>
      <c r="H1" s="2"/>
      <c r="I1" s="306" t="s">
        <v>356</v>
      </c>
      <c r="J1" s="306"/>
      <c r="K1" s="306"/>
      <c r="L1" s="306"/>
      <c r="M1" s="71"/>
    </row>
    <row r="2" spans="1:13" ht="15.6" customHeight="1" x14ac:dyDescent="0.3">
      <c r="A2" s="2"/>
      <c r="B2" s="2"/>
      <c r="C2" s="2"/>
      <c r="D2" s="2"/>
      <c r="E2" s="2"/>
      <c r="F2" s="2"/>
      <c r="G2" s="308" t="s">
        <v>232</v>
      </c>
      <c r="H2" s="308"/>
      <c r="I2" s="308"/>
      <c r="J2" s="308"/>
      <c r="K2" s="308"/>
      <c r="L2" s="308"/>
      <c r="M2" s="72"/>
    </row>
    <row r="3" spans="1:13" ht="15.6" customHeight="1" x14ac:dyDescent="0.3">
      <c r="A3" s="2"/>
      <c r="B3" s="2"/>
      <c r="C3" s="2"/>
      <c r="D3" s="2"/>
      <c r="E3" s="2"/>
      <c r="F3" s="2"/>
      <c r="G3" s="2"/>
      <c r="H3" s="2"/>
      <c r="I3" s="306" t="s">
        <v>357</v>
      </c>
      <c r="J3" s="306"/>
      <c r="K3" s="306"/>
      <c r="L3" s="306"/>
      <c r="M3" s="71"/>
    </row>
    <row r="4" spans="1:13" ht="14.4" customHeight="1" x14ac:dyDescent="0.3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309" t="s">
        <v>358</v>
      </c>
      <c r="M4" s="6"/>
    </row>
    <row r="5" spans="1:13" ht="82.5" customHeight="1" x14ac:dyDescent="0.3">
      <c r="A5" s="2"/>
      <c r="B5" s="307" t="s">
        <v>330</v>
      </c>
      <c r="C5" s="307"/>
      <c r="D5" s="307"/>
      <c r="E5" s="307"/>
      <c r="F5" s="307"/>
      <c r="G5" s="307"/>
      <c r="H5" s="307"/>
      <c r="I5" s="307"/>
      <c r="J5" s="307"/>
      <c r="K5" s="307"/>
      <c r="L5" s="307"/>
      <c r="M5" s="75"/>
    </row>
    <row r="6" spans="1:13" ht="14.25" hidden="1" customHeight="1" x14ac:dyDescent="0.2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14.25" customHeight="1" x14ac:dyDescent="0.2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</row>
    <row r="8" spans="1:13" ht="82.8" x14ac:dyDescent="0.3">
      <c r="A8" s="2"/>
      <c r="B8" s="3"/>
      <c r="C8" s="3"/>
      <c r="D8" s="3"/>
      <c r="E8" s="4"/>
      <c r="F8" s="4"/>
      <c r="G8" s="115" t="s">
        <v>36</v>
      </c>
      <c r="H8" s="115" t="s">
        <v>183</v>
      </c>
      <c r="I8" s="115" t="s">
        <v>35</v>
      </c>
      <c r="J8" s="115" t="s">
        <v>34</v>
      </c>
      <c r="K8" s="115" t="s">
        <v>309</v>
      </c>
      <c r="L8" s="115" t="s">
        <v>331</v>
      </c>
      <c r="M8" s="57"/>
    </row>
    <row r="9" spans="1:13" ht="31.2" x14ac:dyDescent="0.3">
      <c r="A9" s="2"/>
      <c r="B9" s="76"/>
      <c r="C9" s="76"/>
      <c r="D9" s="76"/>
      <c r="E9" s="77"/>
      <c r="F9" s="77"/>
      <c r="G9" s="107" t="s">
        <v>185</v>
      </c>
      <c r="H9" s="40">
        <v>850</v>
      </c>
      <c r="I9" s="39"/>
      <c r="J9" s="39"/>
      <c r="K9" s="38">
        <f>SUM(K10+K15+K21+K26+K42)</f>
        <v>17086433</v>
      </c>
      <c r="L9" s="38">
        <f>SUM(L10+L15+L21+L26+L42)</f>
        <v>16798231</v>
      </c>
      <c r="M9" s="57"/>
    </row>
    <row r="10" spans="1:13" ht="62.4" x14ac:dyDescent="0.3">
      <c r="A10" s="2"/>
      <c r="B10" s="76"/>
      <c r="C10" s="76"/>
      <c r="D10" s="76"/>
      <c r="E10" s="77"/>
      <c r="F10" s="77"/>
      <c r="G10" s="31" t="s">
        <v>47</v>
      </c>
      <c r="H10" s="31"/>
      <c r="I10" s="82" t="s">
        <v>96</v>
      </c>
      <c r="J10" s="35" t="s">
        <v>0</v>
      </c>
      <c r="K10" s="38">
        <f t="shared" ref="K10:L10" si="0">SUM(K11)</f>
        <v>65000</v>
      </c>
      <c r="L10" s="38">
        <f t="shared" si="0"/>
        <v>40000</v>
      </c>
      <c r="M10" s="57"/>
    </row>
    <row r="11" spans="1:13" ht="78" x14ac:dyDescent="0.3">
      <c r="A11" s="2"/>
      <c r="B11" s="76"/>
      <c r="C11" s="76"/>
      <c r="D11" s="76"/>
      <c r="E11" s="77"/>
      <c r="F11" s="77"/>
      <c r="G11" s="141" t="s">
        <v>200</v>
      </c>
      <c r="H11" s="28"/>
      <c r="I11" s="85" t="s">
        <v>125</v>
      </c>
      <c r="J11" s="34"/>
      <c r="K11" s="218">
        <f t="shared" ref="K11:L13" si="1">SUM(K12)</f>
        <v>65000</v>
      </c>
      <c r="L11" s="218">
        <f t="shared" si="1"/>
        <v>40000</v>
      </c>
      <c r="M11" s="57"/>
    </row>
    <row r="12" spans="1:13" ht="156" x14ac:dyDescent="0.3">
      <c r="A12" s="2"/>
      <c r="B12" s="76"/>
      <c r="C12" s="76"/>
      <c r="D12" s="76"/>
      <c r="E12" s="77"/>
      <c r="F12" s="77"/>
      <c r="G12" s="141" t="s">
        <v>339</v>
      </c>
      <c r="H12" s="67"/>
      <c r="I12" s="85" t="s">
        <v>126</v>
      </c>
      <c r="J12" s="18"/>
      <c r="K12" s="218">
        <f t="shared" si="1"/>
        <v>65000</v>
      </c>
      <c r="L12" s="218">
        <f t="shared" si="1"/>
        <v>40000</v>
      </c>
      <c r="M12" s="57"/>
    </row>
    <row r="13" spans="1:13" ht="93.6" x14ac:dyDescent="0.3">
      <c r="A13" s="2"/>
      <c r="B13" s="76"/>
      <c r="C13" s="76"/>
      <c r="D13" s="76"/>
      <c r="E13" s="77"/>
      <c r="F13" s="77"/>
      <c r="G13" s="143" t="s">
        <v>201</v>
      </c>
      <c r="H13" s="65"/>
      <c r="I13" s="86" t="s">
        <v>127</v>
      </c>
      <c r="J13" s="18"/>
      <c r="K13" s="216">
        <f t="shared" si="1"/>
        <v>65000</v>
      </c>
      <c r="L13" s="216">
        <f t="shared" si="1"/>
        <v>40000</v>
      </c>
      <c r="M13" s="57"/>
    </row>
    <row r="14" spans="1:13" ht="31.2" x14ac:dyDescent="0.3">
      <c r="A14" s="2"/>
      <c r="B14" s="76"/>
      <c r="C14" s="76"/>
      <c r="D14" s="76"/>
      <c r="E14" s="77"/>
      <c r="F14" s="77"/>
      <c r="G14" s="22" t="s">
        <v>2</v>
      </c>
      <c r="H14" s="22"/>
      <c r="I14" s="87"/>
      <c r="J14" s="18">
        <v>200</v>
      </c>
      <c r="K14" s="216">
        <v>65000</v>
      </c>
      <c r="L14" s="216">
        <v>40000</v>
      </c>
      <c r="M14" s="57"/>
    </row>
    <row r="15" spans="1:13" ht="62.4" x14ac:dyDescent="0.3">
      <c r="A15" s="2"/>
      <c r="B15" s="76"/>
      <c r="C15" s="76"/>
      <c r="D15" s="76"/>
      <c r="E15" s="77"/>
      <c r="F15" s="77"/>
      <c r="G15" s="144" t="s">
        <v>48</v>
      </c>
      <c r="H15" s="41"/>
      <c r="I15" s="269" t="s">
        <v>132</v>
      </c>
      <c r="J15" s="235" t="s">
        <v>0</v>
      </c>
      <c r="K15" s="232">
        <f t="shared" ref="K15:L17" si="2">SUM(K16)</f>
        <v>7913000</v>
      </c>
      <c r="L15" s="232">
        <f t="shared" si="2"/>
        <v>4762000</v>
      </c>
      <c r="M15" s="57"/>
    </row>
    <row r="16" spans="1:13" ht="62.4" x14ac:dyDescent="0.3">
      <c r="A16" s="2"/>
      <c r="B16" s="76"/>
      <c r="C16" s="76"/>
      <c r="D16" s="76"/>
      <c r="E16" s="77"/>
      <c r="F16" s="77"/>
      <c r="G16" s="27" t="s">
        <v>202</v>
      </c>
      <c r="H16" s="27"/>
      <c r="I16" s="243" t="s">
        <v>133</v>
      </c>
      <c r="J16" s="242" t="s">
        <v>0</v>
      </c>
      <c r="K16" s="218">
        <f t="shared" si="2"/>
        <v>7913000</v>
      </c>
      <c r="L16" s="218">
        <f t="shared" si="2"/>
        <v>4762000</v>
      </c>
      <c r="M16" s="57"/>
    </row>
    <row r="17" spans="1:13" ht="93.6" x14ac:dyDescent="0.3">
      <c r="A17" s="2"/>
      <c r="B17" s="76"/>
      <c r="C17" s="76"/>
      <c r="D17" s="76"/>
      <c r="E17" s="77"/>
      <c r="F17" s="77"/>
      <c r="G17" s="84" t="s">
        <v>134</v>
      </c>
      <c r="H17" s="84"/>
      <c r="I17" s="244" t="s">
        <v>349</v>
      </c>
      <c r="J17" s="220"/>
      <c r="K17" s="218">
        <f t="shared" si="2"/>
        <v>7913000</v>
      </c>
      <c r="L17" s="218">
        <f t="shared" si="2"/>
        <v>4762000</v>
      </c>
      <c r="M17" s="57"/>
    </row>
    <row r="18" spans="1:13" ht="46.8" x14ac:dyDescent="0.3">
      <c r="A18" s="2"/>
      <c r="B18" s="76"/>
      <c r="C18" s="76"/>
      <c r="D18" s="76"/>
      <c r="E18" s="77"/>
      <c r="F18" s="77"/>
      <c r="G18" s="22" t="s">
        <v>49</v>
      </c>
      <c r="H18" s="25"/>
      <c r="I18" s="245" t="s">
        <v>350</v>
      </c>
      <c r="J18" s="222"/>
      <c r="K18" s="216">
        <f>SUM(K19+K20)</f>
        <v>7913000</v>
      </c>
      <c r="L18" s="216">
        <f>SUM(L19+L20)</f>
        <v>4762000</v>
      </c>
      <c r="M18" s="57"/>
    </row>
    <row r="19" spans="1:13" ht="93.6" x14ac:dyDescent="0.3">
      <c r="A19" s="2"/>
      <c r="B19" s="76"/>
      <c r="C19" s="76"/>
      <c r="D19" s="76"/>
      <c r="E19" s="77"/>
      <c r="F19" s="77"/>
      <c r="G19" s="23" t="s">
        <v>3</v>
      </c>
      <c r="H19" s="23"/>
      <c r="I19" s="245"/>
      <c r="J19" s="222">
        <v>100</v>
      </c>
      <c r="K19" s="216">
        <v>7904600</v>
      </c>
      <c r="L19" s="216">
        <v>4762000</v>
      </c>
      <c r="M19" s="57"/>
    </row>
    <row r="20" spans="1:13" ht="31.2" x14ac:dyDescent="0.3">
      <c r="A20" s="2"/>
      <c r="B20" s="76"/>
      <c r="C20" s="76"/>
      <c r="D20" s="76"/>
      <c r="E20" s="77"/>
      <c r="F20" s="77"/>
      <c r="G20" s="23" t="s">
        <v>2</v>
      </c>
      <c r="H20" s="23"/>
      <c r="I20" s="109" t="s">
        <v>0</v>
      </c>
      <c r="J20" s="18">
        <v>200</v>
      </c>
      <c r="K20" s="216">
        <v>8400</v>
      </c>
      <c r="L20" s="216">
        <v>0</v>
      </c>
      <c r="M20" s="57"/>
    </row>
    <row r="21" spans="1:13" ht="51" customHeight="1" x14ac:dyDescent="0.3">
      <c r="A21" s="2"/>
      <c r="B21" s="76"/>
      <c r="C21" s="76"/>
      <c r="D21" s="76"/>
      <c r="E21" s="77"/>
      <c r="F21" s="77"/>
      <c r="G21" s="31" t="s">
        <v>56</v>
      </c>
      <c r="H21" s="81"/>
      <c r="I21" s="92" t="s">
        <v>151</v>
      </c>
      <c r="J21" s="35" t="s">
        <v>0</v>
      </c>
      <c r="K21" s="232">
        <f>SUM(K22)</f>
        <v>648000</v>
      </c>
      <c r="L21" s="232">
        <f>SUM(L22)</f>
        <v>0</v>
      </c>
      <c r="M21" s="57"/>
    </row>
    <row r="22" spans="1:13" ht="62.4" x14ac:dyDescent="0.3">
      <c r="A22" s="2"/>
      <c r="B22" s="76"/>
      <c r="C22" s="76"/>
      <c r="D22" s="76"/>
      <c r="E22" s="77"/>
      <c r="F22" s="77"/>
      <c r="G22" s="141" t="s">
        <v>203</v>
      </c>
      <c r="H22" s="28"/>
      <c r="I22" s="85" t="s">
        <v>246</v>
      </c>
      <c r="J22" s="32" t="s">
        <v>0</v>
      </c>
      <c r="K22" s="218">
        <f>SUM(K24)</f>
        <v>648000</v>
      </c>
      <c r="L22" s="218">
        <f>SUM(L24)</f>
        <v>0</v>
      </c>
      <c r="M22" s="57"/>
    </row>
    <row r="23" spans="1:13" ht="31.2" x14ac:dyDescent="0.3">
      <c r="A23" s="2"/>
      <c r="B23" s="76"/>
      <c r="C23" s="76"/>
      <c r="D23" s="76"/>
      <c r="E23" s="77"/>
      <c r="F23" s="77"/>
      <c r="G23" s="142" t="s">
        <v>152</v>
      </c>
      <c r="H23" s="55"/>
      <c r="I23" s="93" t="s">
        <v>247</v>
      </c>
      <c r="J23" s="32"/>
      <c r="K23" s="218">
        <f>SUM(K24)</f>
        <v>648000</v>
      </c>
      <c r="L23" s="218">
        <f>SUM(L24)</f>
        <v>0</v>
      </c>
      <c r="M23" s="57"/>
    </row>
    <row r="24" spans="1:13" ht="31.2" x14ac:dyDescent="0.3">
      <c r="A24" s="2"/>
      <c r="B24" s="76"/>
      <c r="C24" s="76"/>
      <c r="D24" s="76"/>
      <c r="E24" s="77"/>
      <c r="F24" s="77"/>
      <c r="G24" s="143" t="s">
        <v>153</v>
      </c>
      <c r="H24" s="63"/>
      <c r="I24" s="91" t="s">
        <v>248</v>
      </c>
      <c r="J24" s="18" t="s">
        <v>0</v>
      </c>
      <c r="K24" s="216">
        <f>SUM(K25)</f>
        <v>648000</v>
      </c>
      <c r="L24" s="216">
        <f>SUM(L25)</f>
        <v>0</v>
      </c>
      <c r="M24" s="57"/>
    </row>
    <row r="25" spans="1:13" ht="46.8" x14ac:dyDescent="0.3">
      <c r="A25" s="2"/>
      <c r="B25" s="76"/>
      <c r="C25" s="76"/>
      <c r="D25" s="76"/>
      <c r="E25" s="77"/>
      <c r="F25" s="77"/>
      <c r="G25" s="23" t="s">
        <v>4</v>
      </c>
      <c r="H25" s="23"/>
      <c r="I25" s="83" t="s">
        <v>0</v>
      </c>
      <c r="J25" s="18">
        <v>600</v>
      </c>
      <c r="K25" s="216">
        <v>648000</v>
      </c>
      <c r="L25" s="216">
        <v>0</v>
      </c>
      <c r="M25" s="57"/>
    </row>
    <row r="26" spans="1:13" ht="46.8" x14ac:dyDescent="0.3">
      <c r="A26" s="2"/>
      <c r="B26" s="76"/>
      <c r="C26" s="76"/>
      <c r="D26" s="76"/>
      <c r="E26" s="77"/>
      <c r="F26" s="77"/>
      <c r="G26" s="31" t="s">
        <v>58</v>
      </c>
      <c r="H26" s="31"/>
      <c r="I26" s="82" t="s">
        <v>160</v>
      </c>
      <c r="J26" s="35" t="s">
        <v>0</v>
      </c>
      <c r="K26" s="232">
        <f>SUM(K27+K38)</f>
        <v>85010</v>
      </c>
      <c r="L26" s="232">
        <f>SUM(L27+L38)</f>
        <v>76010</v>
      </c>
      <c r="M26" s="57"/>
    </row>
    <row r="27" spans="1:13" ht="78" x14ac:dyDescent="0.3">
      <c r="A27" s="2"/>
      <c r="B27" s="76"/>
      <c r="C27" s="76"/>
      <c r="D27" s="76"/>
      <c r="E27" s="77"/>
      <c r="F27" s="77"/>
      <c r="G27" s="27" t="s">
        <v>205</v>
      </c>
      <c r="H27" s="27"/>
      <c r="I27" s="108" t="s">
        <v>161</v>
      </c>
      <c r="J27" s="34" t="s">
        <v>0</v>
      </c>
      <c r="K27" s="218">
        <f>SUM(K28+K31)</f>
        <v>30000</v>
      </c>
      <c r="L27" s="218">
        <f>SUM(L28+L31)</f>
        <v>21000</v>
      </c>
      <c r="M27" s="57"/>
    </row>
    <row r="28" spans="1:13" ht="62.4" x14ac:dyDescent="0.3">
      <c r="A28" s="2"/>
      <c r="B28" s="76"/>
      <c r="C28" s="76"/>
      <c r="D28" s="76"/>
      <c r="E28" s="77"/>
      <c r="F28" s="77"/>
      <c r="G28" s="142" t="s">
        <v>194</v>
      </c>
      <c r="H28" s="68"/>
      <c r="I28" s="174" t="s">
        <v>162</v>
      </c>
      <c r="J28" s="32"/>
      <c r="K28" s="218">
        <f>SUM(K29)</f>
        <v>30000</v>
      </c>
      <c r="L28" s="218">
        <f>SUM(L29)</f>
        <v>21000</v>
      </c>
      <c r="M28" s="57"/>
    </row>
    <row r="29" spans="1:13" ht="46.8" x14ac:dyDescent="0.3">
      <c r="A29" s="2"/>
      <c r="B29" s="76"/>
      <c r="C29" s="76"/>
      <c r="D29" s="76"/>
      <c r="E29" s="77"/>
      <c r="F29" s="77"/>
      <c r="G29" s="22" t="s">
        <v>59</v>
      </c>
      <c r="H29" s="22"/>
      <c r="I29" s="112" t="s">
        <v>163</v>
      </c>
      <c r="J29" s="18" t="s">
        <v>0</v>
      </c>
      <c r="K29" s="216">
        <f>SUM(K30)</f>
        <v>30000</v>
      </c>
      <c r="L29" s="216">
        <f>SUM(L30)</f>
        <v>21000</v>
      </c>
      <c r="M29" s="57"/>
    </row>
    <row r="30" spans="1:13" ht="15.6" x14ac:dyDescent="0.3">
      <c r="A30" s="2"/>
      <c r="B30" s="76"/>
      <c r="C30" s="76"/>
      <c r="D30" s="76"/>
      <c r="E30" s="77"/>
      <c r="F30" s="77"/>
      <c r="G30" s="23" t="s">
        <v>1</v>
      </c>
      <c r="H30" s="83" t="s">
        <v>0</v>
      </c>
      <c r="I30" s="17" t="s">
        <v>0</v>
      </c>
      <c r="J30" s="18">
        <v>800</v>
      </c>
      <c r="K30" s="216">
        <v>30000</v>
      </c>
      <c r="L30" s="216">
        <v>21000</v>
      </c>
      <c r="M30" s="57"/>
    </row>
    <row r="31" spans="1:13" ht="62.4" x14ac:dyDescent="0.3">
      <c r="A31" s="2"/>
      <c r="B31" s="76"/>
      <c r="C31" s="76"/>
      <c r="D31" s="76"/>
      <c r="E31" s="77"/>
      <c r="F31" s="77"/>
      <c r="G31" s="141" t="s">
        <v>164</v>
      </c>
      <c r="H31" s="28"/>
      <c r="I31" s="174" t="s">
        <v>165</v>
      </c>
      <c r="J31" s="46"/>
      <c r="K31" s="218">
        <f>SUM(K34+K36+K32)</f>
        <v>0</v>
      </c>
      <c r="L31" s="218">
        <f>SUM(L34+L36+L32)</f>
        <v>0</v>
      </c>
      <c r="M31" s="57"/>
    </row>
    <row r="32" spans="1:13" ht="31.2" x14ac:dyDescent="0.3">
      <c r="A32" s="2"/>
      <c r="B32" s="76"/>
      <c r="C32" s="76"/>
      <c r="D32" s="76"/>
      <c r="E32" s="77"/>
      <c r="F32" s="77"/>
      <c r="G32" s="145" t="s">
        <v>249</v>
      </c>
      <c r="H32" s="28"/>
      <c r="I32" s="112" t="s">
        <v>250</v>
      </c>
      <c r="J32" s="46"/>
      <c r="K32" s="216">
        <f>SUM(K33)</f>
        <v>0</v>
      </c>
      <c r="L32" s="216">
        <f>SUM(L33)</f>
        <v>0</v>
      </c>
      <c r="M32" s="57"/>
    </row>
    <row r="33" spans="1:13" ht="31.2" x14ac:dyDescent="0.3">
      <c r="A33" s="2"/>
      <c r="B33" s="76"/>
      <c r="C33" s="76"/>
      <c r="D33" s="76"/>
      <c r="E33" s="77"/>
      <c r="F33" s="77"/>
      <c r="G33" s="23" t="s">
        <v>2</v>
      </c>
      <c r="H33" s="23"/>
      <c r="I33" s="109" t="s">
        <v>0</v>
      </c>
      <c r="J33" s="18">
        <v>200</v>
      </c>
      <c r="K33" s="216">
        <v>0</v>
      </c>
      <c r="L33" s="216"/>
      <c r="M33" s="57"/>
    </row>
    <row r="34" spans="1:13" ht="78" x14ac:dyDescent="0.3">
      <c r="A34" s="2"/>
      <c r="B34" s="76"/>
      <c r="C34" s="76"/>
      <c r="D34" s="76"/>
      <c r="E34" s="77"/>
      <c r="F34" s="77"/>
      <c r="G34" s="141" t="s">
        <v>221</v>
      </c>
      <c r="H34" s="28"/>
      <c r="I34" s="112" t="s">
        <v>195</v>
      </c>
      <c r="J34" s="18"/>
      <c r="K34" s="216">
        <f>SUM(K35)</f>
        <v>0</v>
      </c>
      <c r="L34" s="216">
        <f>SUM(L35)</f>
        <v>0</v>
      </c>
      <c r="M34" s="57"/>
    </row>
    <row r="35" spans="1:13" ht="15.6" x14ac:dyDescent="0.3">
      <c r="A35" s="2"/>
      <c r="B35" s="76"/>
      <c r="C35" s="76"/>
      <c r="D35" s="76"/>
      <c r="E35" s="77"/>
      <c r="F35" s="77"/>
      <c r="G35" s="23" t="s">
        <v>1</v>
      </c>
      <c r="H35" s="83" t="s">
        <v>0</v>
      </c>
      <c r="I35" s="17" t="s">
        <v>0</v>
      </c>
      <c r="J35" s="18">
        <v>800</v>
      </c>
      <c r="K35" s="216">
        <v>0</v>
      </c>
      <c r="L35" s="216"/>
      <c r="M35" s="57"/>
    </row>
    <row r="36" spans="1:13" ht="62.4" x14ac:dyDescent="0.3">
      <c r="A36" s="2"/>
      <c r="B36" s="76"/>
      <c r="C36" s="76"/>
      <c r="D36" s="76"/>
      <c r="E36" s="77"/>
      <c r="F36" s="77"/>
      <c r="G36" s="145" t="s">
        <v>324</v>
      </c>
      <c r="H36" s="83"/>
      <c r="I36" s="261" t="s">
        <v>325</v>
      </c>
      <c r="J36" s="222"/>
      <c r="K36" s="216">
        <f>SUM(K37)</f>
        <v>0</v>
      </c>
      <c r="L36" s="216">
        <f>SUM(L37)</f>
        <v>0</v>
      </c>
      <c r="M36" s="57"/>
    </row>
    <row r="37" spans="1:13" ht="31.2" x14ac:dyDescent="0.3">
      <c r="A37" s="2"/>
      <c r="B37" s="76"/>
      <c r="C37" s="76"/>
      <c r="D37" s="76"/>
      <c r="E37" s="77"/>
      <c r="F37" s="77"/>
      <c r="G37" s="25" t="s">
        <v>2</v>
      </c>
      <c r="H37" s="83"/>
      <c r="I37" s="223" t="s">
        <v>0</v>
      </c>
      <c r="J37" s="246">
        <v>200</v>
      </c>
      <c r="K37" s="236">
        <v>0</v>
      </c>
      <c r="L37" s="236">
        <v>0</v>
      </c>
      <c r="M37" s="57"/>
    </row>
    <row r="38" spans="1:13" ht="31.2" x14ac:dyDescent="0.3">
      <c r="A38" s="2"/>
      <c r="B38" s="76"/>
      <c r="C38" s="76"/>
      <c r="D38" s="76"/>
      <c r="E38" s="77"/>
      <c r="F38" s="77"/>
      <c r="G38" s="27" t="s">
        <v>295</v>
      </c>
      <c r="H38" s="27"/>
      <c r="I38" s="175" t="s">
        <v>180</v>
      </c>
      <c r="J38" s="34"/>
      <c r="K38" s="218">
        <f t="shared" ref="K38:L40" si="3">SUM(K39)</f>
        <v>55010</v>
      </c>
      <c r="L38" s="218">
        <f t="shared" si="3"/>
        <v>55010</v>
      </c>
      <c r="M38" s="57"/>
    </row>
    <row r="39" spans="1:13" ht="31.2" x14ac:dyDescent="0.3">
      <c r="A39" s="2"/>
      <c r="B39" s="76"/>
      <c r="C39" s="76"/>
      <c r="D39" s="76"/>
      <c r="E39" s="77"/>
      <c r="F39" s="77"/>
      <c r="G39" s="27" t="s">
        <v>181</v>
      </c>
      <c r="H39" s="27"/>
      <c r="I39" s="175" t="s">
        <v>182</v>
      </c>
      <c r="J39" s="34"/>
      <c r="K39" s="218">
        <f t="shared" si="3"/>
        <v>55010</v>
      </c>
      <c r="L39" s="218">
        <f t="shared" si="3"/>
        <v>55010</v>
      </c>
      <c r="M39" s="57"/>
    </row>
    <row r="40" spans="1:13" ht="31.2" x14ac:dyDescent="0.3">
      <c r="A40" s="2"/>
      <c r="B40" s="76"/>
      <c r="C40" s="76"/>
      <c r="D40" s="76"/>
      <c r="E40" s="77"/>
      <c r="F40" s="77"/>
      <c r="G40" s="23" t="s">
        <v>214</v>
      </c>
      <c r="H40" s="23"/>
      <c r="I40" s="176" t="s">
        <v>262</v>
      </c>
      <c r="J40" s="33"/>
      <c r="K40" s="216">
        <f t="shared" si="3"/>
        <v>55010</v>
      </c>
      <c r="L40" s="216">
        <f t="shared" si="3"/>
        <v>55010</v>
      </c>
      <c r="M40" s="57"/>
    </row>
    <row r="41" spans="1:13" ht="31.2" x14ac:dyDescent="0.3">
      <c r="A41" s="2"/>
      <c r="B41" s="76"/>
      <c r="C41" s="76"/>
      <c r="D41" s="76"/>
      <c r="E41" s="77"/>
      <c r="F41" s="77"/>
      <c r="G41" s="23" t="s">
        <v>2</v>
      </c>
      <c r="H41" s="23"/>
      <c r="I41" s="116" t="s">
        <v>0</v>
      </c>
      <c r="J41" s="33">
        <v>200</v>
      </c>
      <c r="K41" s="216">
        <v>55010</v>
      </c>
      <c r="L41" s="216">
        <v>55010</v>
      </c>
      <c r="M41" s="57"/>
    </row>
    <row r="42" spans="1:13" ht="15.6" x14ac:dyDescent="0.3">
      <c r="A42" s="2"/>
      <c r="B42" s="76"/>
      <c r="C42" s="76"/>
      <c r="D42" s="76"/>
      <c r="E42" s="77"/>
      <c r="F42" s="77"/>
      <c r="G42" s="31" t="s">
        <v>7</v>
      </c>
      <c r="H42" s="31"/>
      <c r="I42" s="95" t="s">
        <v>175</v>
      </c>
      <c r="J42" s="35" t="s">
        <v>0</v>
      </c>
      <c r="K42" s="38">
        <f>SUM(K43)</f>
        <v>8375423</v>
      </c>
      <c r="L42" s="38">
        <f>SUM(L43)</f>
        <v>11920221</v>
      </c>
      <c r="M42" s="57"/>
    </row>
    <row r="43" spans="1:13" ht="15.6" x14ac:dyDescent="0.3">
      <c r="A43" s="2"/>
      <c r="B43" s="76"/>
      <c r="C43" s="76"/>
      <c r="D43" s="76"/>
      <c r="E43" s="77"/>
      <c r="F43" s="77"/>
      <c r="G43" s="27" t="s">
        <v>7</v>
      </c>
      <c r="H43" s="27"/>
      <c r="I43" s="88" t="s">
        <v>175</v>
      </c>
      <c r="J43" s="34" t="s">
        <v>0</v>
      </c>
      <c r="K43" s="37">
        <f>SUM(K44+K46+K48+K51+K59+K61+K57+K55+K53)</f>
        <v>8375423</v>
      </c>
      <c r="L43" s="37">
        <f>SUM(L44+L46+L48+L51+L59+L61+L57+L55+L53)</f>
        <v>11920221</v>
      </c>
      <c r="M43" s="57"/>
    </row>
    <row r="44" spans="1:13" ht="16.5" customHeight="1" x14ac:dyDescent="0.3">
      <c r="A44" s="2"/>
      <c r="B44" s="76"/>
      <c r="C44" s="76"/>
      <c r="D44" s="76"/>
      <c r="E44" s="77"/>
      <c r="F44" s="77"/>
      <c r="G44" s="145" t="s">
        <v>67</v>
      </c>
      <c r="H44" s="21"/>
      <c r="I44" s="132" t="s">
        <v>176</v>
      </c>
      <c r="J44" s="34"/>
      <c r="K44" s="216">
        <f>SUM(K45:K45)</f>
        <v>500000</v>
      </c>
      <c r="L44" s="216">
        <f>SUM(L45:L45)</f>
        <v>0</v>
      </c>
      <c r="M44" s="57"/>
    </row>
    <row r="45" spans="1:13" ht="15.6" x14ac:dyDescent="0.3">
      <c r="A45" s="2"/>
      <c r="B45" s="76"/>
      <c r="C45" s="76"/>
      <c r="D45" s="76"/>
      <c r="E45" s="77"/>
      <c r="F45" s="77"/>
      <c r="G45" s="24" t="s">
        <v>1</v>
      </c>
      <c r="H45" s="24"/>
      <c r="I45" s="221" t="s">
        <v>0</v>
      </c>
      <c r="J45" s="222">
        <v>800</v>
      </c>
      <c r="K45" s="219">
        <v>500000</v>
      </c>
      <c r="L45" s="219">
        <v>0</v>
      </c>
      <c r="M45" s="57"/>
    </row>
    <row r="46" spans="1:13" ht="15.6" x14ac:dyDescent="0.3">
      <c r="A46" s="2"/>
      <c r="B46" s="76"/>
      <c r="C46" s="76"/>
      <c r="D46" s="76"/>
      <c r="E46" s="77"/>
      <c r="F46" s="77"/>
      <c r="G46" s="145" t="s">
        <v>65</v>
      </c>
      <c r="H46" s="21"/>
      <c r="I46" s="29" t="s">
        <v>177</v>
      </c>
      <c r="J46" s="34"/>
      <c r="K46" s="216">
        <f>SUM(K47)</f>
        <v>1200000</v>
      </c>
      <c r="L46" s="216">
        <f>SUM(L47)</f>
        <v>632000</v>
      </c>
      <c r="M46" s="57"/>
    </row>
    <row r="47" spans="1:13" ht="93.6" x14ac:dyDescent="0.3">
      <c r="A47" s="2"/>
      <c r="B47" s="76"/>
      <c r="C47" s="76"/>
      <c r="D47" s="76"/>
      <c r="E47" s="77"/>
      <c r="F47" s="77"/>
      <c r="G47" s="23" t="s">
        <v>3</v>
      </c>
      <c r="H47" s="23"/>
      <c r="I47" s="83" t="s">
        <v>0</v>
      </c>
      <c r="J47" s="18">
        <v>100</v>
      </c>
      <c r="K47" s="216">
        <v>1200000</v>
      </c>
      <c r="L47" s="216">
        <v>632000</v>
      </c>
      <c r="M47" s="57"/>
    </row>
    <row r="48" spans="1:13" ht="15.6" x14ac:dyDescent="0.3">
      <c r="A48" s="2"/>
      <c r="B48" s="76"/>
      <c r="C48" s="76"/>
      <c r="D48" s="76"/>
      <c r="E48" s="77"/>
      <c r="F48" s="77"/>
      <c r="G48" s="145" t="s">
        <v>6</v>
      </c>
      <c r="H48" s="21"/>
      <c r="I48" s="29" t="s">
        <v>178</v>
      </c>
      <c r="J48" s="34"/>
      <c r="K48" s="36">
        <f>SUM(K49+K50)</f>
        <v>3500001</v>
      </c>
      <c r="L48" s="36">
        <f>SUM(L49+L50)</f>
        <v>8274000</v>
      </c>
      <c r="M48" s="57"/>
    </row>
    <row r="49" spans="1:13" ht="93.6" x14ac:dyDescent="0.3">
      <c r="A49" s="2"/>
      <c r="B49" s="76"/>
      <c r="C49" s="76"/>
      <c r="D49" s="76"/>
      <c r="E49" s="77"/>
      <c r="F49" s="77"/>
      <c r="G49" s="22" t="s">
        <v>3</v>
      </c>
      <c r="H49" s="22"/>
      <c r="I49" s="83" t="s">
        <v>0</v>
      </c>
      <c r="J49" s="18">
        <v>100</v>
      </c>
      <c r="K49" s="36">
        <v>2000001</v>
      </c>
      <c r="L49" s="36">
        <v>6774000</v>
      </c>
      <c r="M49" s="57"/>
    </row>
    <row r="50" spans="1:13" ht="31.2" x14ac:dyDescent="0.3">
      <c r="A50" s="2"/>
      <c r="B50" s="76"/>
      <c r="C50" s="76"/>
      <c r="D50" s="76"/>
      <c r="E50" s="77"/>
      <c r="F50" s="77"/>
      <c r="G50" s="25" t="s">
        <v>2</v>
      </c>
      <c r="H50" s="83"/>
      <c r="I50" s="223" t="s">
        <v>0</v>
      </c>
      <c r="J50" s="246">
        <v>200</v>
      </c>
      <c r="K50" s="36">
        <v>1500000</v>
      </c>
      <c r="L50" s="36">
        <v>1500000</v>
      </c>
      <c r="M50" s="57"/>
    </row>
    <row r="51" spans="1:13" ht="46.8" x14ac:dyDescent="0.3">
      <c r="A51" s="2"/>
      <c r="B51" s="76"/>
      <c r="C51" s="76"/>
      <c r="D51" s="76"/>
      <c r="E51" s="77"/>
      <c r="F51" s="77"/>
      <c r="G51" s="146" t="s">
        <v>66</v>
      </c>
      <c r="H51" s="30"/>
      <c r="I51" s="90" t="s">
        <v>179</v>
      </c>
      <c r="J51" s="34"/>
      <c r="K51" s="216">
        <f>SUM(K52:K52)</f>
        <v>649000</v>
      </c>
      <c r="L51" s="216">
        <f>SUM(L52:L52)</f>
        <v>492000</v>
      </c>
      <c r="M51" s="57"/>
    </row>
    <row r="52" spans="1:13" ht="93.6" x14ac:dyDescent="0.3">
      <c r="A52" s="2"/>
      <c r="B52" s="76"/>
      <c r="C52" s="76"/>
      <c r="D52" s="76"/>
      <c r="E52" s="77"/>
      <c r="F52" s="77"/>
      <c r="G52" s="23" t="s">
        <v>3</v>
      </c>
      <c r="H52" s="23"/>
      <c r="I52" s="83" t="s">
        <v>0</v>
      </c>
      <c r="J52" s="18">
        <v>100</v>
      </c>
      <c r="K52" s="216">
        <v>649000</v>
      </c>
      <c r="L52" s="216">
        <v>492000</v>
      </c>
      <c r="M52" s="57"/>
    </row>
    <row r="53" spans="1:13" ht="31.2" x14ac:dyDescent="0.3">
      <c r="A53" s="2"/>
      <c r="B53" s="76"/>
      <c r="C53" s="76"/>
      <c r="D53" s="76"/>
      <c r="E53" s="77"/>
      <c r="F53" s="77"/>
      <c r="G53" s="22" t="s">
        <v>307</v>
      </c>
      <c r="H53" s="22"/>
      <c r="I53" s="223" t="s">
        <v>308</v>
      </c>
      <c r="J53" s="222"/>
      <c r="K53" s="216">
        <f>SUM(K54:K54)</f>
        <v>10000</v>
      </c>
      <c r="L53" s="216">
        <f>SUM(L54:L54)</f>
        <v>0</v>
      </c>
      <c r="M53" s="57"/>
    </row>
    <row r="54" spans="1:13" ht="31.2" x14ac:dyDescent="0.3">
      <c r="A54" s="2"/>
      <c r="B54" s="76"/>
      <c r="C54" s="76"/>
      <c r="D54" s="76"/>
      <c r="E54" s="77"/>
      <c r="F54" s="77"/>
      <c r="G54" s="23" t="s">
        <v>2</v>
      </c>
      <c r="H54" s="22"/>
      <c r="I54" s="223" t="s">
        <v>0</v>
      </c>
      <c r="J54" s="222">
        <v>200</v>
      </c>
      <c r="K54" s="216">
        <v>10000</v>
      </c>
      <c r="L54" s="216">
        <v>0</v>
      </c>
      <c r="M54" s="57"/>
    </row>
    <row r="55" spans="1:13" ht="81.75" customHeight="1" x14ac:dyDescent="0.3">
      <c r="A55" s="2"/>
      <c r="B55" s="76"/>
      <c r="C55" s="76"/>
      <c r="D55" s="76"/>
      <c r="E55" s="77"/>
      <c r="F55" s="77"/>
      <c r="G55" s="22" t="s">
        <v>241</v>
      </c>
      <c r="H55" s="22"/>
      <c r="I55" s="17" t="s">
        <v>242</v>
      </c>
      <c r="J55" s="18"/>
      <c r="K55" s="216">
        <f>SUM(K56:K56)</f>
        <v>19992</v>
      </c>
      <c r="L55" s="216">
        <f>SUM(L56:L56)</f>
        <v>1298</v>
      </c>
      <c r="M55" s="57"/>
    </row>
    <row r="56" spans="1:13" ht="31.2" x14ac:dyDescent="0.3">
      <c r="A56" s="2"/>
      <c r="B56" s="76"/>
      <c r="C56" s="76"/>
      <c r="D56" s="76"/>
      <c r="E56" s="77"/>
      <c r="F56" s="77"/>
      <c r="G56" s="23" t="s">
        <v>2</v>
      </c>
      <c r="H56" s="22"/>
      <c r="I56" s="17" t="s">
        <v>0</v>
      </c>
      <c r="J56" s="18">
        <v>200</v>
      </c>
      <c r="K56" s="216">
        <v>19992</v>
      </c>
      <c r="L56" s="216">
        <v>1298</v>
      </c>
      <c r="M56" s="57"/>
    </row>
    <row r="57" spans="1:13" ht="62.4" x14ac:dyDescent="0.3">
      <c r="A57" s="2"/>
      <c r="B57" s="76"/>
      <c r="C57" s="76"/>
      <c r="D57" s="76"/>
      <c r="E57" s="77"/>
      <c r="F57" s="77"/>
      <c r="G57" s="23" t="s">
        <v>216</v>
      </c>
      <c r="H57" s="23"/>
      <c r="I57" s="29" t="s">
        <v>217</v>
      </c>
      <c r="J57" s="18" t="s">
        <v>0</v>
      </c>
      <c r="K57" s="216">
        <f>SUM(K58:K58)</f>
        <v>1659058</v>
      </c>
      <c r="L57" s="216">
        <f>SUM(L58:L58)</f>
        <v>1584968</v>
      </c>
      <c r="M57" s="57"/>
    </row>
    <row r="58" spans="1:13" ht="93.6" x14ac:dyDescent="0.3">
      <c r="A58" s="2"/>
      <c r="B58" s="76"/>
      <c r="C58" s="76"/>
      <c r="D58" s="76"/>
      <c r="E58" s="77"/>
      <c r="F58" s="77"/>
      <c r="G58" s="23" t="s">
        <v>3</v>
      </c>
      <c r="H58" s="23"/>
      <c r="I58" s="83" t="s">
        <v>0</v>
      </c>
      <c r="J58" s="18">
        <v>100</v>
      </c>
      <c r="K58" s="216">
        <v>1659058</v>
      </c>
      <c r="L58" s="216">
        <v>1584968</v>
      </c>
      <c r="M58" s="57"/>
    </row>
    <row r="59" spans="1:13" ht="51" customHeight="1" x14ac:dyDescent="0.3">
      <c r="A59" s="2"/>
      <c r="B59" s="76"/>
      <c r="C59" s="76"/>
      <c r="D59" s="76"/>
      <c r="E59" s="77"/>
      <c r="F59" s="77"/>
      <c r="G59" s="23" t="s">
        <v>39</v>
      </c>
      <c r="H59" s="23"/>
      <c r="I59" s="90" t="s">
        <v>263</v>
      </c>
      <c r="J59" s="18"/>
      <c r="K59" s="216">
        <f>SUM(K60:K60)</f>
        <v>818793</v>
      </c>
      <c r="L59" s="216">
        <f>SUM(L60:L60)</f>
        <v>917376</v>
      </c>
      <c r="M59" s="57"/>
    </row>
    <row r="60" spans="1:13" ht="93.6" x14ac:dyDescent="0.3">
      <c r="A60" s="2"/>
      <c r="B60" s="76"/>
      <c r="C60" s="76"/>
      <c r="D60" s="76"/>
      <c r="E60" s="77"/>
      <c r="F60" s="77"/>
      <c r="G60" s="23" t="s">
        <v>3</v>
      </c>
      <c r="H60" s="23"/>
      <c r="I60" s="83" t="s">
        <v>0</v>
      </c>
      <c r="J60" s="18">
        <v>100</v>
      </c>
      <c r="K60" s="216">
        <v>818793</v>
      </c>
      <c r="L60" s="216">
        <v>917376</v>
      </c>
      <c r="M60" s="57"/>
    </row>
    <row r="61" spans="1:13" ht="46.8" x14ac:dyDescent="0.3">
      <c r="A61" s="2"/>
      <c r="B61" s="76"/>
      <c r="C61" s="76"/>
      <c r="D61" s="76"/>
      <c r="E61" s="77"/>
      <c r="F61" s="77"/>
      <c r="G61" s="23" t="s">
        <v>40</v>
      </c>
      <c r="H61" s="25"/>
      <c r="I61" s="80" t="s">
        <v>264</v>
      </c>
      <c r="J61" s="18"/>
      <c r="K61" s="216">
        <f>SUM(K62)</f>
        <v>18579</v>
      </c>
      <c r="L61" s="216">
        <f>SUM(L62)</f>
        <v>18579</v>
      </c>
      <c r="M61" s="57"/>
    </row>
    <row r="62" spans="1:13" ht="31.2" x14ac:dyDescent="0.3">
      <c r="A62" s="2"/>
      <c r="B62" s="76"/>
      <c r="C62" s="76"/>
      <c r="D62" s="76"/>
      <c r="E62" s="77"/>
      <c r="F62" s="77"/>
      <c r="G62" s="23" t="s">
        <v>2</v>
      </c>
      <c r="H62" s="23"/>
      <c r="I62" s="83" t="s">
        <v>0</v>
      </c>
      <c r="J62" s="18">
        <v>200</v>
      </c>
      <c r="K62" s="216">
        <v>18579</v>
      </c>
      <c r="L62" s="216">
        <v>18579</v>
      </c>
      <c r="M62" s="57"/>
    </row>
    <row r="63" spans="1:13" ht="46.8" x14ac:dyDescent="0.3">
      <c r="A63" s="2"/>
      <c r="B63" s="76"/>
      <c r="C63" s="76"/>
      <c r="D63" s="76"/>
      <c r="E63" s="77"/>
      <c r="F63" s="77"/>
      <c r="G63" s="99" t="s">
        <v>186</v>
      </c>
      <c r="H63" s="31">
        <v>852</v>
      </c>
      <c r="I63" s="83"/>
      <c r="J63" s="18"/>
      <c r="K63" s="38">
        <f>SUM(K64+K71)</f>
        <v>4124304</v>
      </c>
      <c r="L63" s="38">
        <f>SUM(L64+L71)</f>
        <v>4860000</v>
      </c>
      <c r="M63" s="57"/>
    </row>
    <row r="64" spans="1:13" ht="78" x14ac:dyDescent="0.3">
      <c r="A64" s="2"/>
      <c r="B64" s="76"/>
      <c r="C64" s="76"/>
      <c r="D64" s="76"/>
      <c r="E64" s="77"/>
      <c r="F64" s="77"/>
      <c r="G64" s="31" t="s">
        <v>60</v>
      </c>
      <c r="H64" s="31"/>
      <c r="I64" s="82" t="s">
        <v>166</v>
      </c>
      <c r="J64" s="35" t="s">
        <v>0</v>
      </c>
      <c r="K64" s="38">
        <f>SUM(K65)</f>
        <v>1286000</v>
      </c>
      <c r="L64" s="38">
        <f>SUM(L65)</f>
        <v>775000</v>
      </c>
      <c r="M64" s="57"/>
    </row>
    <row r="65" spans="1:13" ht="51.75" customHeight="1" x14ac:dyDescent="0.3">
      <c r="A65" s="2"/>
      <c r="B65" s="76"/>
      <c r="C65" s="76"/>
      <c r="D65" s="76"/>
      <c r="E65" s="77"/>
      <c r="F65" s="77"/>
      <c r="G65" s="142" t="s">
        <v>206</v>
      </c>
      <c r="H65" s="55"/>
      <c r="I65" s="85" t="s">
        <v>167</v>
      </c>
      <c r="J65" s="34" t="s">
        <v>0</v>
      </c>
      <c r="K65" s="218">
        <f>SUM(K66)</f>
        <v>1286000</v>
      </c>
      <c r="L65" s="218">
        <f>SUM(L66)</f>
        <v>775000</v>
      </c>
      <c r="M65" s="57"/>
    </row>
    <row r="66" spans="1:13" ht="109.2" x14ac:dyDescent="0.3">
      <c r="A66" s="2"/>
      <c r="B66" s="76"/>
      <c r="C66" s="76"/>
      <c r="D66" s="76"/>
      <c r="E66" s="77"/>
      <c r="F66" s="77"/>
      <c r="G66" s="142" t="s">
        <v>222</v>
      </c>
      <c r="H66" s="55"/>
      <c r="I66" s="85" t="s">
        <v>168</v>
      </c>
      <c r="J66" s="32"/>
      <c r="K66" s="217">
        <f>SUM(K67+K69)</f>
        <v>1286000</v>
      </c>
      <c r="L66" s="217">
        <f>SUM(L67+L69)</f>
        <v>775000</v>
      </c>
      <c r="M66" s="57"/>
    </row>
    <row r="67" spans="1:13" ht="18.75" customHeight="1" x14ac:dyDescent="0.3">
      <c r="A67" s="2"/>
      <c r="B67" s="76"/>
      <c r="C67" s="76"/>
      <c r="D67" s="76"/>
      <c r="E67" s="77"/>
      <c r="F67" s="77"/>
      <c r="G67" s="147" t="s">
        <v>62</v>
      </c>
      <c r="H67" s="61"/>
      <c r="I67" s="94" t="s">
        <v>169</v>
      </c>
      <c r="J67" s="18"/>
      <c r="K67" s="216">
        <f>SUM(K68)</f>
        <v>1141000</v>
      </c>
      <c r="L67" s="216">
        <f>SUM(L68)</f>
        <v>687000</v>
      </c>
      <c r="M67" s="57"/>
    </row>
    <row r="68" spans="1:13" ht="31.2" x14ac:dyDescent="0.3">
      <c r="A68" s="2"/>
      <c r="B68" s="76"/>
      <c r="C68" s="76"/>
      <c r="D68" s="76"/>
      <c r="E68" s="77"/>
      <c r="F68" s="77"/>
      <c r="G68" s="22" t="s">
        <v>2</v>
      </c>
      <c r="H68" s="22"/>
      <c r="I68" s="87" t="s">
        <v>0</v>
      </c>
      <c r="J68" s="18">
        <v>200</v>
      </c>
      <c r="K68" s="216">
        <v>1141000</v>
      </c>
      <c r="L68" s="216">
        <v>687000</v>
      </c>
      <c r="M68" s="57"/>
    </row>
    <row r="69" spans="1:13" ht="62.4" x14ac:dyDescent="0.3">
      <c r="A69" s="2"/>
      <c r="B69" s="76"/>
      <c r="C69" s="76"/>
      <c r="D69" s="76"/>
      <c r="E69" s="77"/>
      <c r="F69" s="77"/>
      <c r="G69" s="143" t="s">
        <v>63</v>
      </c>
      <c r="H69" s="26"/>
      <c r="I69" s="94" t="s">
        <v>170</v>
      </c>
      <c r="J69" s="34"/>
      <c r="K69" s="216">
        <f>SUM(K70:K70)</f>
        <v>145000</v>
      </c>
      <c r="L69" s="216">
        <f>SUM(L70:L70)</f>
        <v>88000</v>
      </c>
      <c r="M69" s="57"/>
    </row>
    <row r="70" spans="1:13" ht="31.2" x14ac:dyDescent="0.3">
      <c r="A70" s="2"/>
      <c r="B70" s="76"/>
      <c r="C70" s="76"/>
      <c r="D70" s="76"/>
      <c r="E70" s="77"/>
      <c r="F70" s="77"/>
      <c r="G70" s="23" t="s">
        <v>2</v>
      </c>
      <c r="H70" s="23"/>
      <c r="I70" s="83"/>
      <c r="J70" s="18">
        <v>200</v>
      </c>
      <c r="K70" s="216">
        <v>145000</v>
      </c>
      <c r="L70" s="216">
        <v>88000</v>
      </c>
      <c r="M70" s="57"/>
    </row>
    <row r="71" spans="1:13" ht="15.6" x14ac:dyDescent="0.3">
      <c r="A71" s="2"/>
      <c r="B71" s="76"/>
      <c r="C71" s="76"/>
      <c r="D71" s="76"/>
      <c r="E71" s="77"/>
      <c r="F71" s="77"/>
      <c r="G71" s="31" t="s">
        <v>7</v>
      </c>
      <c r="H71" s="31"/>
      <c r="I71" s="95" t="s">
        <v>175</v>
      </c>
      <c r="J71" s="35" t="s">
        <v>0</v>
      </c>
      <c r="K71" s="38">
        <f>SUM(K72)</f>
        <v>2838304</v>
      </c>
      <c r="L71" s="38">
        <f>SUM(L72)</f>
        <v>4085000</v>
      </c>
      <c r="M71" s="57"/>
    </row>
    <row r="72" spans="1:13" ht="15.6" x14ac:dyDescent="0.3">
      <c r="A72" s="2"/>
      <c r="B72" s="76"/>
      <c r="C72" s="76"/>
      <c r="D72" s="76"/>
      <c r="E72" s="77"/>
      <c r="F72" s="77"/>
      <c r="G72" s="145" t="s">
        <v>6</v>
      </c>
      <c r="H72" s="21"/>
      <c r="I72" s="29" t="s">
        <v>178</v>
      </c>
      <c r="J72" s="34"/>
      <c r="K72" s="36">
        <f>SUM(K73:K73)</f>
        <v>2838304</v>
      </c>
      <c r="L72" s="36">
        <f>SUM(L73:L73)</f>
        <v>4085000</v>
      </c>
      <c r="M72" s="57"/>
    </row>
    <row r="73" spans="1:13" ht="93.6" x14ac:dyDescent="0.3">
      <c r="A73" s="2"/>
      <c r="B73" s="76"/>
      <c r="C73" s="76"/>
      <c r="D73" s="76"/>
      <c r="E73" s="77"/>
      <c r="F73" s="77"/>
      <c r="G73" s="23" t="s">
        <v>3</v>
      </c>
      <c r="H73" s="23"/>
      <c r="I73" s="83" t="s">
        <v>0</v>
      </c>
      <c r="J73" s="18">
        <v>100</v>
      </c>
      <c r="K73" s="36">
        <v>2838304</v>
      </c>
      <c r="L73" s="36">
        <v>4085000</v>
      </c>
      <c r="M73" s="57"/>
    </row>
    <row r="74" spans="1:13" ht="46.8" x14ac:dyDescent="0.3">
      <c r="A74" s="2"/>
      <c r="B74" s="76"/>
      <c r="C74" s="76"/>
      <c r="D74" s="76"/>
      <c r="E74" s="77"/>
      <c r="F74" s="77"/>
      <c r="G74" s="99" t="s">
        <v>187</v>
      </c>
      <c r="H74" s="31">
        <v>855</v>
      </c>
      <c r="I74" s="83"/>
      <c r="J74" s="18"/>
      <c r="K74" s="38">
        <f>SUM(K75+K136)</f>
        <v>538584455</v>
      </c>
      <c r="L74" s="38">
        <f>SUM(L75+L136)</f>
        <v>525719655</v>
      </c>
      <c r="M74" s="57"/>
    </row>
    <row r="75" spans="1:13" ht="62.4" x14ac:dyDescent="0.3">
      <c r="A75" s="1"/>
      <c r="B75" s="297" t="s">
        <v>33</v>
      </c>
      <c r="C75" s="297"/>
      <c r="D75" s="297"/>
      <c r="E75" s="297"/>
      <c r="F75" s="298"/>
      <c r="G75" s="31" t="s">
        <v>294</v>
      </c>
      <c r="H75" s="31"/>
      <c r="I75" s="96" t="s">
        <v>72</v>
      </c>
      <c r="J75" s="35" t="s">
        <v>0</v>
      </c>
      <c r="K75" s="38">
        <f>SUM(K76)</f>
        <v>536083455</v>
      </c>
      <c r="L75" s="38">
        <f>SUM(L76)</f>
        <v>524251655</v>
      </c>
      <c r="M75" s="58"/>
    </row>
    <row r="76" spans="1:13" ht="46.8" x14ac:dyDescent="0.3">
      <c r="A76" s="1"/>
      <c r="B76" s="299" t="s">
        <v>32</v>
      </c>
      <c r="C76" s="299"/>
      <c r="D76" s="299"/>
      <c r="E76" s="299"/>
      <c r="F76" s="300"/>
      <c r="G76" s="141" t="s">
        <v>207</v>
      </c>
      <c r="H76" s="78"/>
      <c r="I76" s="97" t="s">
        <v>184</v>
      </c>
      <c r="J76" s="32" t="s">
        <v>0</v>
      </c>
      <c r="K76" s="217">
        <f>SUM(K77+K107+K122)</f>
        <v>536083455</v>
      </c>
      <c r="L76" s="217">
        <f>SUM(L77+L107+L122)</f>
        <v>524251655</v>
      </c>
      <c r="M76" s="59"/>
    </row>
    <row r="77" spans="1:13" ht="93.6" x14ac:dyDescent="0.3">
      <c r="A77" s="1"/>
      <c r="B77" s="49"/>
      <c r="C77" s="49"/>
      <c r="D77" s="49"/>
      <c r="E77" s="49"/>
      <c r="F77" s="50"/>
      <c r="G77" s="268" t="s">
        <v>340</v>
      </c>
      <c r="H77" s="28"/>
      <c r="I77" s="85" t="s">
        <v>73</v>
      </c>
      <c r="J77" s="34"/>
      <c r="K77" s="217">
        <f>SUM(K78+K80+K82+K84+K88+K91+K95+K97+K99+K101+K103+K86+K105+K93)</f>
        <v>502917926</v>
      </c>
      <c r="L77" s="217">
        <f>SUM(L78+L80+L82+L84+L88+L91+L95+L97+L99+L101+L103+L86+L105+L93)</f>
        <v>491436385</v>
      </c>
      <c r="M77" s="59"/>
    </row>
    <row r="78" spans="1:13" ht="31.2" x14ac:dyDescent="0.3">
      <c r="A78" s="1"/>
      <c r="B78" s="295" t="s">
        <v>31</v>
      </c>
      <c r="C78" s="295"/>
      <c r="D78" s="295"/>
      <c r="E78" s="295"/>
      <c r="F78" s="296"/>
      <c r="G78" s="21" t="s">
        <v>41</v>
      </c>
      <c r="H78" s="21"/>
      <c r="I78" s="94" t="s">
        <v>74</v>
      </c>
      <c r="J78" s="18" t="s">
        <v>0</v>
      </c>
      <c r="K78" s="216">
        <f>SUM(K79:K79)</f>
        <v>40983000</v>
      </c>
      <c r="L78" s="216">
        <f>SUM(L79:L79)</f>
        <v>25978000</v>
      </c>
      <c r="M78" s="60"/>
    </row>
    <row r="79" spans="1:13" ht="46.8" x14ac:dyDescent="0.3">
      <c r="A79" s="1"/>
      <c r="B79" s="293">
        <v>500</v>
      </c>
      <c r="C79" s="293"/>
      <c r="D79" s="293"/>
      <c r="E79" s="293"/>
      <c r="F79" s="294"/>
      <c r="G79" s="22" t="s">
        <v>4</v>
      </c>
      <c r="H79" s="23"/>
      <c r="I79" s="109" t="s">
        <v>0</v>
      </c>
      <c r="J79" s="18">
        <v>600</v>
      </c>
      <c r="K79" s="216">
        <v>40983000</v>
      </c>
      <c r="L79" s="216">
        <v>25978000</v>
      </c>
      <c r="M79" s="60"/>
    </row>
    <row r="80" spans="1:13" ht="31.2" x14ac:dyDescent="0.3">
      <c r="A80" s="1"/>
      <c r="B80" s="301" t="s">
        <v>30</v>
      </c>
      <c r="C80" s="301"/>
      <c r="D80" s="301"/>
      <c r="E80" s="301"/>
      <c r="F80" s="302"/>
      <c r="G80" s="23" t="s">
        <v>42</v>
      </c>
      <c r="H80" s="23"/>
      <c r="I80" s="94" t="s">
        <v>75</v>
      </c>
      <c r="J80" s="18" t="s">
        <v>0</v>
      </c>
      <c r="K80" s="216">
        <f>SUM(K81:K81)</f>
        <v>43253676</v>
      </c>
      <c r="L80" s="216">
        <f>SUM(L81:L81)</f>
        <v>25467152</v>
      </c>
      <c r="M80" s="60"/>
    </row>
    <row r="81" spans="1:13" ht="46.8" x14ac:dyDescent="0.3">
      <c r="A81" s="1"/>
      <c r="B81" s="295">
        <v>100</v>
      </c>
      <c r="C81" s="295"/>
      <c r="D81" s="295"/>
      <c r="E81" s="295"/>
      <c r="F81" s="296"/>
      <c r="G81" s="23" t="s">
        <v>4</v>
      </c>
      <c r="H81" s="23"/>
      <c r="I81" s="17" t="s">
        <v>0</v>
      </c>
      <c r="J81" s="18">
        <v>600</v>
      </c>
      <c r="K81" s="216">
        <v>43253676</v>
      </c>
      <c r="L81" s="216">
        <v>25467152</v>
      </c>
      <c r="M81" s="60"/>
    </row>
    <row r="82" spans="1:13" ht="31.2" x14ac:dyDescent="0.3">
      <c r="A82" s="1"/>
      <c r="B82" s="295">
        <v>200</v>
      </c>
      <c r="C82" s="295"/>
      <c r="D82" s="295"/>
      <c r="E82" s="295"/>
      <c r="F82" s="296"/>
      <c r="G82" s="23" t="s">
        <v>43</v>
      </c>
      <c r="H82" s="23"/>
      <c r="I82" s="103" t="s">
        <v>80</v>
      </c>
      <c r="J82" s="18"/>
      <c r="K82" s="216">
        <f>SUM(K83:K83)</f>
        <v>13743000</v>
      </c>
      <c r="L82" s="216">
        <f>SUM(L83:L83)</f>
        <v>8432000</v>
      </c>
      <c r="M82" s="60"/>
    </row>
    <row r="83" spans="1:13" ht="46.8" x14ac:dyDescent="0.3">
      <c r="A83" s="1"/>
      <c r="B83" s="295">
        <v>300</v>
      </c>
      <c r="C83" s="295"/>
      <c r="D83" s="295"/>
      <c r="E83" s="295"/>
      <c r="F83" s="296"/>
      <c r="G83" s="23" t="s">
        <v>4</v>
      </c>
      <c r="H83" s="22"/>
      <c r="I83" s="104" t="s">
        <v>0</v>
      </c>
      <c r="J83" s="18">
        <v>600</v>
      </c>
      <c r="K83" s="216">
        <v>13743000</v>
      </c>
      <c r="L83" s="216">
        <v>8432000</v>
      </c>
      <c r="M83" s="60"/>
    </row>
    <row r="84" spans="1:13" ht="62.4" x14ac:dyDescent="0.3">
      <c r="A84" s="1"/>
      <c r="B84" s="295">
        <v>600</v>
      </c>
      <c r="C84" s="295"/>
      <c r="D84" s="295"/>
      <c r="E84" s="295"/>
      <c r="F84" s="296"/>
      <c r="G84" s="23" t="s">
        <v>251</v>
      </c>
      <c r="H84" s="23"/>
      <c r="I84" s="104" t="s">
        <v>265</v>
      </c>
      <c r="J84" s="18"/>
      <c r="K84" s="216">
        <f>SUM(K85:K85)</f>
        <v>16576000</v>
      </c>
      <c r="L84" s="216">
        <f>SUM(L85:L85)</f>
        <v>10170000</v>
      </c>
      <c r="M84" s="60"/>
    </row>
    <row r="85" spans="1:13" ht="46.8" x14ac:dyDescent="0.3">
      <c r="A85" s="1"/>
      <c r="B85" s="293">
        <v>800</v>
      </c>
      <c r="C85" s="293"/>
      <c r="D85" s="293"/>
      <c r="E85" s="293"/>
      <c r="F85" s="294"/>
      <c r="G85" s="23" t="s">
        <v>4</v>
      </c>
      <c r="H85" s="23"/>
      <c r="I85" s="104" t="s">
        <v>0</v>
      </c>
      <c r="J85" s="18">
        <v>600</v>
      </c>
      <c r="K85" s="216">
        <v>16576000</v>
      </c>
      <c r="L85" s="216">
        <v>10170000</v>
      </c>
      <c r="M85" s="60"/>
    </row>
    <row r="86" spans="1:13" ht="46.8" x14ac:dyDescent="0.3">
      <c r="A86" s="1"/>
      <c r="B86" s="206"/>
      <c r="C86" s="206"/>
      <c r="D86" s="206"/>
      <c r="E86" s="206"/>
      <c r="F86" s="207"/>
      <c r="G86" s="23" t="s">
        <v>291</v>
      </c>
      <c r="H86" s="23"/>
      <c r="I86" s="104" t="s">
        <v>292</v>
      </c>
      <c r="J86" s="18"/>
      <c r="K86" s="216">
        <f>SUM(K87:K87)</f>
        <v>3357000</v>
      </c>
      <c r="L86" s="216">
        <f>SUM(L87:L87)</f>
        <v>2060000</v>
      </c>
      <c r="M86" s="60"/>
    </row>
    <row r="87" spans="1:13" ht="46.8" x14ac:dyDescent="0.3">
      <c r="A87" s="1"/>
      <c r="B87" s="206"/>
      <c r="C87" s="206"/>
      <c r="D87" s="206"/>
      <c r="E87" s="206"/>
      <c r="F87" s="207"/>
      <c r="G87" s="23" t="s">
        <v>4</v>
      </c>
      <c r="H87" s="23"/>
      <c r="I87" s="104" t="s">
        <v>0</v>
      </c>
      <c r="J87" s="18">
        <v>600</v>
      </c>
      <c r="K87" s="216">
        <v>3357000</v>
      </c>
      <c r="L87" s="216">
        <v>2060000</v>
      </c>
      <c r="M87" s="60"/>
    </row>
    <row r="88" spans="1:13" ht="31.2" x14ac:dyDescent="0.3">
      <c r="A88" s="1"/>
      <c r="B88" s="295">
        <v>200</v>
      </c>
      <c r="C88" s="295"/>
      <c r="D88" s="295"/>
      <c r="E88" s="295"/>
      <c r="F88" s="296"/>
      <c r="G88" s="23" t="s">
        <v>45</v>
      </c>
      <c r="H88" s="23"/>
      <c r="I88" s="114" t="s">
        <v>79</v>
      </c>
      <c r="J88" s="18"/>
      <c r="K88" s="216">
        <f>SUM(K89:K90)</f>
        <v>12476000</v>
      </c>
      <c r="L88" s="216">
        <f>SUM(L89:L90)</f>
        <v>7506000</v>
      </c>
      <c r="M88" s="60"/>
    </row>
    <row r="89" spans="1:13" ht="93.6" x14ac:dyDescent="0.3">
      <c r="A89" s="1"/>
      <c r="B89" s="293">
        <v>800</v>
      </c>
      <c r="C89" s="293"/>
      <c r="D89" s="293"/>
      <c r="E89" s="293"/>
      <c r="F89" s="294"/>
      <c r="G89" s="23" t="s">
        <v>3</v>
      </c>
      <c r="H89" s="23"/>
      <c r="I89" s="17" t="s">
        <v>0</v>
      </c>
      <c r="J89" s="18">
        <v>100</v>
      </c>
      <c r="K89" s="216">
        <v>9807000</v>
      </c>
      <c r="L89" s="216">
        <v>5901000</v>
      </c>
      <c r="M89" s="60"/>
    </row>
    <row r="90" spans="1:13" ht="46.8" x14ac:dyDescent="0.3">
      <c r="A90" s="1"/>
      <c r="B90" s="294" t="s">
        <v>29</v>
      </c>
      <c r="C90" s="303"/>
      <c r="D90" s="303"/>
      <c r="E90" s="303"/>
      <c r="F90" s="303"/>
      <c r="G90" s="23" t="s">
        <v>4</v>
      </c>
      <c r="H90" s="21"/>
      <c r="I90" s="17" t="s">
        <v>0</v>
      </c>
      <c r="J90" s="18">
        <v>600</v>
      </c>
      <c r="K90" s="216">
        <v>2669000</v>
      </c>
      <c r="L90" s="216">
        <v>1605000</v>
      </c>
      <c r="M90" s="60"/>
    </row>
    <row r="91" spans="1:13" ht="15.6" x14ac:dyDescent="0.3">
      <c r="A91" s="1"/>
      <c r="B91" s="187"/>
      <c r="C91" s="187"/>
      <c r="D91" s="187"/>
      <c r="E91" s="187"/>
      <c r="F91" s="188"/>
      <c r="G91" s="21" t="s">
        <v>44</v>
      </c>
      <c r="H91" s="22"/>
      <c r="I91" s="103" t="s">
        <v>81</v>
      </c>
      <c r="J91" s="18" t="s">
        <v>0</v>
      </c>
      <c r="K91" s="216">
        <f>SUM(K92)</f>
        <v>95000</v>
      </c>
      <c r="L91" s="216">
        <f>SUM(L92)</f>
        <v>57000</v>
      </c>
      <c r="M91" s="60"/>
    </row>
    <row r="92" spans="1:13" ht="31.2" x14ac:dyDescent="0.3">
      <c r="A92" s="1"/>
      <c r="B92" s="187"/>
      <c r="C92" s="187"/>
      <c r="D92" s="187"/>
      <c r="E92" s="187"/>
      <c r="F92" s="188"/>
      <c r="G92" s="23" t="s">
        <v>5</v>
      </c>
      <c r="H92" s="23"/>
      <c r="I92" s="104" t="s">
        <v>0</v>
      </c>
      <c r="J92" s="18">
        <v>300</v>
      </c>
      <c r="K92" s="216">
        <v>95000</v>
      </c>
      <c r="L92" s="216">
        <v>57000</v>
      </c>
      <c r="M92" s="60"/>
    </row>
    <row r="93" spans="1:13" ht="62.4" x14ac:dyDescent="0.3">
      <c r="A93" s="1"/>
      <c r="B93" s="274"/>
      <c r="C93" s="274"/>
      <c r="D93" s="274"/>
      <c r="E93" s="274"/>
      <c r="F93" s="275"/>
      <c r="G93" s="23" t="s">
        <v>343</v>
      </c>
      <c r="H93" s="23"/>
      <c r="I93" s="238" t="s">
        <v>344</v>
      </c>
      <c r="J93" s="222"/>
      <c r="K93" s="216">
        <f>SUM(K94)</f>
        <v>13818984</v>
      </c>
      <c r="L93" s="216">
        <f>SUM(L94)</f>
        <v>13818984</v>
      </c>
      <c r="M93" s="60"/>
    </row>
    <row r="94" spans="1:13" ht="46.8" x14ac:dyDescent="0.3">
      <c r="A94" s="1"/>
      <c r="B94" s="274"/>
      <c r="C94" s="274"/>
      <c r="D94" s="274"/>
      <c r="E94" s="274"/>
      <c r="F94" s="275"/>
      <c r="G94" s="23" t="s">
        <v>4</v>
      </c>
      <c r="H94" s="23"/>
      <c r="I94" s="223" t="s">
        <v>0</v>
      </c>
      <c r="J94" s="222">
        <v>600</v>
      </c>
      <c r="K94" s="216">
        <v>13818984</v>
      </c>
      <c r="L94" s="216">
        <v>13818984</v>
      </c>
      <c r="M94" s="60"/>
    </row>
    <row r="95" spans="1:13" ht="78" x14ac:dyDescent="0.3">
      <c r="A95" s="1"/>
      <c r="B95" s="47"/>
      <c r="C95" s="47"/>
      <c r="D95" s="47"/>
      <c r="E95" s="47"/>
      <c r="F95" s="48"/>
      <c r="G95" s="23" t="s">
        <v>78</v>
      </c>
      <c r="H95" s="26"/>
      <c r="I95" s="103" t="s">
        <v>266</v>
      </c>
      <c r="J95" s="18" t="s">
        <v>0</v>
      </c>
      <c r="K95" s="216">
        <f>SUM(K96)</f>
        <v>24426058</v>
      </c>
      <c r="L95" s="216">
        <f>SUM(L96)</f>
        <v>24426058</v>
      </c>
      <c r="M95" s="60"/>
    </row>
    <row r="96" spans="1:13" ht="46.8" x14ac:dyDescent="0.3">
      <c r="A96" s="1"/>
      <c r="B96" s="47"/>
      <c r="C96" s="47"/>
      <c r="D96" s="47"/>
      <c r="E96" s="47"/>
      <c r="F96" s="48"/>
      <c r="G96" s="23" t="s">
        <v>4</v>
      </c>
      <c r="H96" s="23"/>
      <c r="I96" s="17" t="s">
        <v>0</v>
      </c>
      <c r="J96" s="18">
        <v>600</v>
      </c>
      <c r="K96" s="216">
        <v>24426058</v>
      </c>
      <c r="L96" s="216">
        <v>24426058</v>
      </c>
      <c r="M96" s="60"/>
    </row>
    <row r="97" spans="1:13" ht="48" customHeight="1" x14ac:dyDescent="0.3">
      <c r="A97" s="1"/>
      <c r="B97" s="47"/>
      <c r="C97" s="47"/>
      <c r="D97" s="47"/>
      <c r="E97" s="47"/>
      <c r="F97" s="48"/>
      <c r="G97" s="23" t="s">
        <v>76</v>
      </c>
      <c r="H97" s="23"/>
      <c r="I97" s="103" t="s">
        <v>267</v>
      </c>
      <c r="J97" s="18" t="s">
        <v>0</v>
      </c>
      <c r="K97" s="216">
        <f>SUM(K98)</f>
        <v>215281842</v>
      </c>
      <c r="L97" s="216">
        <f>SUM(L98)</f>
        <v>243365705</v>
      </c>
      <c r="M97" s="60"/>
    </row>
    <row r="98" spans="1:13" ht="46.8" x14ac:dyDescent="0.3">
      <c r="A98" s="1"/>
      <c r="B98" s="47"/>
      <c r="C98" s="47"/>
      <c r="D98" s="47"/>
      <c r="E98" s="47"/>
      <c r="F98" s="48"/>
      <c r="G98" s="23" t="s">
        <v>4</v>
      </c>
      <c r="H98" s="23"/>
      <c r="I98" s="109" t="s">
        <v>0</v>
      </c>
      <c r="J98" s="18">
        <v>600</v>
      </c>
      <c r="K98" s="216">
        <v>215281842</v>
      </c>
      <c r="L98" s="216">
        <v>243365705</v>
      </c>
      <c r="M98" s="60"/>
    </row>
    <row r="99" spans="1:13" ht="46.8" x14ac:dyDescent="0.3">
      <c r="A99" s="1"/>
      <c r="B99" s="191"/>
      <c r="C99" s="191"/>
      <c r="D99" s="191"/>
      <c r="E99" s="191"/>
      <c r="F99" s="192"/>
      <c r="G99" s="23" t="s">
        <v>77</v>
      </c>
      <c r="H99" s="23"/>
      <c r="I99" s="103" t="s">
        <v>268</v>
      </c>
      <c r="J99" s="18" t="s">
        <v>0</v>
      </c>
      <c r="K99" s="216">
        <f>SUM(K100)</f>
        <v>13951923</v>
      </c>
      <c r="L99" s="216">
        <f>SUM(L100)</f>
        <v>13951923</v>
      </c>
      <c r="M99" s="60"/>
    </row>
    <row r="100" spans="1:13" ht="46.8" x14ac:dyDescent="0.3">
      <c r="A100" s="1"/>
      <c r="B100" s="191"/>
      <c r="C100" s="191"/>
      <c r="D100" s="191"/>
      <c r="E100" s="191"/>
      <c r="F100" s="192"/>
      <c r="G100" s="23" t="s">
        <v>4</v>
      </c>
      <c r="H100" s="23"/>
      <c r="I100" s="17"/>
      <c r="J100" s="18">
        <v>600</v>
      </c>
      <c r="K100" s="216">
        <v>13951923</v>
      </c>
      <c r="L100" s="216">
        <v>13951923</v>
      </c>
      <c r="M100" s="60"/>
    </row>
    <row r="101" spans="1:13" ht="62.4" x14ac:dyDescent="0.3">
      <c r="A101" s="1"/>
      <c r="B101" s="184"/>
      <c r="C101" s="184"/>
      <c r="D101" s="184"/>
      <c r="E101" s="184"/>
      <c r="F101" s="185"/>
      <c r="G101" s="26" t="s">
        <v>233</v>
      </c>
      <c r="H101" s="24"/>
      <c r="I101" s="114" t="s">
        <v>269</v>
      </c>
      <c r="J101" s="18"/>
      <c r="K101" s="216">
        <f>SUM(K102)</f>
        <v>86589549</v>
      </c>
      <c r="L101" s="216">
        <f>SUM(L102)</f>
        <v>97885295</v>
      </c>
      <c r="M101" s="60"/>
    </row>
    <row r="102" spans="1:13" ht="46.8" x14ac:dyDescent="0.3">
      <c r="A102" s="1"/>
      <c r="B102" s="184"/>
      <c r="C102" s="184"/>
      <c r="D102" s="184"/>
      <c r="E102" s="184"/>
      <c r="F102" s="185"/>
      <c r="G102" s="23" t="s">
        <v>4</v>
      </c>
      <c r="H102" s="23"/>
      <c r="I102" s="17" t="s">
        <v>0</v>
      </c>
      <c r="J102" s="18">
        <v>600</v>
      </c>
      <c r="K102" s="216">
        <v>86589549</v>
      </c>
      <c r="L102" s="216">
        <v>97885295</v>
      </c>
      <c r="M102" s="60"/>
    </row>
    <row r="103" spans="1:13" ht="62.4" x14ac:dyDescent="0.3">
      <c r="A103" s="1"/>
      <c r="B103" s="191"/>
      <c r="C103" s="191"/>
      <c r="D103" s="191"/>
      <c r="E103" s="191"/>
      <c r="F103" s="192"/>
      <c r="G103" s="23" t="s">
        <v>251</v>
      </c>
      <c r="H103" s="24"/>
      <c r="I103" s="116" t="s">
        <v>252</v>
      </c>
      <c r="J103" s="18"/>
      <c r="K103" s="216">
        <f>SUM(K104)</f>
        <v>6082025</v>
      </c>
      <c r="L103" s="216">
        <f>SUM(L104)</f>
        <v>6082025</v>
      </c>
      <c r="M103" s="60"/>
    </row>
    <row r="104" spans="1:13" ht="46.8" x14ac:dyDescent="0.3">
      <c r="A104" s="1"/>
      <c r="B104" s="191"/>
      <c r="C104" s="191"/>
      <c r="D104" s="191"/>
      <c r="E104" s="191"/>
      <c r="F104" s="192"/>
      <c r="G104" s="23" t="s">
        <v>4</v>
      </c>
      <c r="H104" s="23"/>
      <c r="I104" s="17" t="s">
        <v>0</v>
      </c>
      <c r="J104" s="18">
        <v>600</v>
      </c>
      <c r="K104" s="216">
        <v>6082025</v>
      </c>
      <c r="L104" s="216">
        <v>6082025</v>
      </c>
      <c r="M104" s="60"/>
    </row>
    <row r="105" spans="1:13" ht="78" x14ac:dyDescent="0.3">
      <c r="A105" s="1"/>
      <c r="B105" s="262"/>
      <c r="C105" s="262"/>
      <c r="D105" s="262"/>
      <c r="E105" s="262"/>
      <c r="F105" s="263"/>
      <c r="G105" s="23" t="s">
        <v>326</v>
      </c>
      <c r="H105" s="23"/>
      <c r="I105" s="223" t="s">
        <v>327</v>
      </c>
      <c r="J105" s="222"/>
      <c r="K105" s="216">
        <f>SUM(K106)</f>
        <v>12283869</v>
      </c>
      <c r="L105" s="216">
        <f>SUM(L106)</f>
        <v>12236243</v>
      </c>
      <c r="M105" s="60"/>
    </row>
    <row r="106" spans="1:13" ht="46.8" x14ac:dyDescent="0.3">
      <c r="A106" s="1"/>
      <c r="B106" s="262"/>
      <c r="C106" s="262"/>
      <c r="D106" s="262"/>
      <c r="E106" s="262"/>
      <c r="F106" s="263"/>
      <c r="G106" s="23" t="s">
        <v>4</v>
      </c>
      <c r="H106" s="23"/>
      <c r="I106" s="223" t="s">
        <v>0</v>
      </c>
      <c r="J106" s="222">
        <v>600</v>
      </c>
      <c r="K106" s="216">
        <v>12283869</v>
      </c>
      <c r="L106" s="216">
        <v>12236243</v>
      </c>
      <c r="M106" s="60"/>
    </row>
    <row r="107" spans="1:13" ht="31.2" x14ac:dyDescent="0.3">
      <c r="A107" s="1"/>
      <c r="B107" s="47"/>
      <c r="C107" s="47"/>
      <c r="D107" s="47"/>
      <c r="E107" s="47"/>
      <c r="F107" s="48"/>
      <c r="G107" s="142" t="s">
        <v>83</v>
      </c>
      <c r="H107" s="55"/>
      <c r="I107" s="85" t="s">
        <v>82</v>
      </c>
      <c r="J107" s="18"/>
      <c r="K107" s="218">
        <f>SUM(K108+K110+K112+K114+K119)</f>
        <v>29059483</v>
      </c>
      <c r="L107" s="218">
        <f>SUM(L108+L110+L112+L114+L119)</f>
        <v>29073224</v>
      </c>
      <c r="M107" s="59"/>
    </row>
    <row r="108" spans="1:13" ht="78" x14ac:dyDescent="0.3">
      <c r="A108" s="1"/>
      <c r="B108" s="47"/>
      <c r="C108" s="47"/>
      <c r="D108" s="47"/>
      <c r="E108" s="47"/>
      <c r="F108" s="48"/>
      <c r="G108" s="145" t="s">
        <v>46</v>
      </c>
      <c r="H108" s="21"/>
      <c r="I108" s="94" t="s">
        <v>85</v>
      </c>
      <c r="J108" s="18"/>
      <c r="K108" s="219">
        <f>SUM(K109)</f>
        <v>343524</v>
      </c>
      <c r="L108" s="219">
        <f>SUM(L109)</f>
        <v>357265</v>
      </c>
      <c r="M108" s="60"/>
    </row>
    <row r="109" spans="1:13" ht="31.2" x14ac:dyDescent="0.3">
      <c r="A109" s="1"/>
      <c r="B109" s="47"/>
      <c r="C109" s="47"/>
      <c r="D109" s="47"/>
      <c r="E109" s="47"/>
      <c r="F109" s="48"/>
      <c r="G109" s="23" t="s">
        <v>5</v>
      </c>
      <c r="H109" s="23"/>
      <c r="I109" s="98"/>
      <c r="J109" s="18">
        <v>300</v>
      </c>
      <c r="K109" s="216">
        <v>343524</v>
      </c>
      <c r="L109" s="216">
        <v>357265</v>
      </c>
      <c r="M109" s="60"/>
    </row>
    <row r="110" spans="1:13" ht="46.8" x14ac:dyDescent="0.3">
      <c r="A110" s="1"/>
      <c r="B110" s="47"/>
      <c r="C110" s="47"/>
      <c r="D110" s="47"/>
      <c r="E110" s="47"/>
      <c r="F110" s="48"/>
      <c r="G110" s="143" t="s">
        <v>84</v>
      </c>
      <c r="H110" s="26"/>
      <c r="I110" s="94" t="s">
        <v>270</v>
      </c>
      <c r="J110" s="18"/>
      <c r="K110" s="216">
        <f>SUM(K111)</f>
        <v>6666715</v>
      </c>
      <c r="L110" s="216">
        <f>SUM(L111)</f>
        <v>6666715</v>
      </c>
      <c r="M110" s="60"/>
    </row>
    <row r="111" spans="1:13" ht="31.2" x14ac:dyDescent="0.3">
      <c r="A111" s="1"/>
      <c r="B111" s="47"/>
      <c r="C111" s="47"/>
      <c r="D111" s="47"/>
      <c r="E111" s="47"/>
      <c r="F111" s="48"/>
      <c r="G111" s="23" t="s">
        <v>5</v>
      </c>
      <c r="H111" s="23"/>
      <c r="I111" s="98"/>
      <c r="J111" s="18">
        <v>300</v>
      </c>
      <c r="K111" s="216">
        <v>6666715</v>
      </c>
      <c r="L111" s="216">
        <v>6666715</v>
      </c>
      <c r="M111" s="60"/>
    </row>
    <row r="112" spans="1:13" ht="62.4" x14ac:dyDescent="0.3">
      <c r="A112" s="1"/>
      <c r="B112" s="47"/>
      <c r="C112" s="47"/>
      <c r="D112" s="47"/>
      <c r="E112" s="47"/>
      <c r="F112" s="48"/>
      <c r="G112" s="143" t="s">
        <v>86</v>
      </c>
      <c r="H112" s="26"/>
      <c r="I112" s="94" t="s">
        <v>271</v>
      </c>
      <c r="J112" s="18"/>
      <c r="K112" s="216">
        <f>SUM(K113:K113)</f>
        <v>17147514</v>
      </c>
      <c r="L112" s="216">
        <f>SUM(L113:L113)</f>
        <v>17147514</v>
      </c>
      <c r="M112" s="60"/>
    </row>
    <row r="113" spans="1:13" ht="31.2" x14ac:dyDescent="0.3">
      <c r="A113" s="1"/>
      <c r="B113" s="47"/>
      <c r="C113" s="47"/>
      <c r="D113" s="47"/>
      <c r="E113" s="47"/>
      <c r="F113" s="48"/>
      <c r="G113" s="23" t="s">
        <v>5</v>
      </c>
      <c r="H113" s="23"/>
      <c r="I113" s="83"/>
      <c r="J113" s="18">
        <v>300</v>
      </c>
      <c r="K113" s="216">
        <v>17147514</v>
      </c>
      <c r="L113" s="216">
        <v>17147514</v>
      </c>
      <c r="M113" s="60"/>
    </row>
    <row r="114" spans="1:13" ht="31.2" x14ac:dyDescent="0.3">
      <c r="A114" s="1"/>
      <c r="B114" s="47"/>
      <c r="C114" s="47"/>
      <c r="D114" s="47"/>
      <c r="E114" s="47"/>
      <c r="F114" s="48"/>
      <c r="G114" s="23" t="s">
        <v>87</v>
      </c>
      <c r="H114" s="23"/>
      <c r="I114" s="94" t="s">
        <v>272</v>
      </c>
      <c r="J114" s="18"/>
      <c r="K114" s="216">
        <f>SUM(K115:K118)</f>
        <v>2626345</v>
      </c>
      <c r="L114" s="216">
        <f>SUM(L115:L118)</f>
        <v>2626345</v>
      </c>
      <c r="M114" s="60"/>
    </row>
    <row r="115" spans="1:13" ht="93.6" x14ac:dyDescent="0.3">
      <c r="A115" s="1"/>
      <c r="B115" s="239"/>
      <c r="C115" s="239"/>
      <c r="D115" s="239"/>
      <c r="E115" s="239"/>
      <c r="F115" s="240"/>
      <c r="G115" s="23" t="s">
        <v>3</v>
      </c>
      <c r="H115" s="23"/>
      <c r="I115" s="83" t="s">
        <v>0</v>
      </c>
      <c r="J115" s="18">
        <v>100</v>
      </c>
      <c r="K115" s="216">
        <v>21000</v>
      </c>
      <c r="L115" s="216">
        <v>21000</v>
      </c>
      <c r="M115" s="60"/>
    </row>
    <row r="116" spans="1:13" ht="31.2" x14ac:dyDescent="0.3">
      <c r="A116" s="1"/>
      <c r="B116" s="130"/>
      <c r="C116" s="130"/>
      <c r="D116" s="130"/>
      <c r="E116" s="130"/>
      <c r="F116" s="131"/>
      <c r="G116" s="23" t="s">
        <v>2</v>
      </c>
      <c r="H116" s="23"/>
      <c r="I116" s="83" t="s">
        <v>0</v>
      </c>
      <c r="J116" s="18">
        <v>200</v>
      </c>
      <c r="K116" s="216">
        <v>18564</v>
      </c>
      <c r="L116" s="216">
        <v>18564</v>
      </c>
      <c r="M116" s="60"/>
    </row>
    <row r="117" spans="1:13" ht="31.2" x14ac:dyDescent="0.3">
      <c r="A117" s="1"/>
      <c r="B117" s="47"/>
      <c r="C117" s="47"/>
      <c r="D117" s="47"/>
      <c r="E117" s="47"/>
      <c r="F117" s="48"/>
      <c r="G117" s="23" t="s">
        <v>5</v>
      </c>
      <c r="H117" s="23"/>
      <c r="I117" s="83"/>
      <c r="J117" s="18">
        <v>300</v>
      </c>
      <c r="K117" s="216">
        <v>2009581</v>
      </c>
      <c r="L117" s="216">
        <v>2009581</v>
      </c>
      <c r="M117" s="60"/>
    </row>
    <row r="118" spans="1:13" ht="46.8" x14ac:dyDescent="0.3">
      <c r="A118" s="1"/>
      <c r="B118" s="206"/>
      <c r="C118" s="206"/>
      <c r="D118" s="206"/>
      <c r="E118" s="206"/>
      <c r="F118" s="207"/>
      <c r="G118" s="23" t="s">
        <v>4</v>
      </c>
      <c r="H118" s="23"/>
      <c r="I118" s="17" t="s">
        <v>0</v>
      </c>
      <c r="J118" s="18">
        <v>600</v>
      </c>
      <c r="K118" s="216">
        <v>577200</v>
      </c>
      <c r="L118" s="216">
        <v>577200</v>
      </c>
      <c r="M118" s="60"/>
    </row>
    <row r="119" spans="1:13" ht="31.2" x14ac:dyDescent="0.3">
      <c r="A119" s="1"/>
      <c r="B119" s="47"/>
      <c r="C119" s="47"/>
      <c r="D119" s="47"/>
      <c r="E119" s="47"/>
      <c r="F119" s="48"/>
      <c r="G119" s="143" t="s">
        <v>93</v>
      </c>
      <c r="H119" s="26"/>
      <c r="I119" s="94" t="s">
        <v>273</v>
      </c>
      <c r="J119" s="18" t="s">
        <v>0</v>
      </c>
      <c r="K119" s="216">
        <f>SUM(K120:K121)</f>
        <v>2275385</v>
      </c>
      <c r="L119" s="216">
        <f>SUM(L120:L121)</f>
        <v>2275385</v>
      </c>
      <c r="M119" s="60"/>
    </row>
    <row r="120" spans="1:13" ht="93.6" x14ac:dyDescent="0.3">
      <c r="A120" s="1"/>
      <c r="B120" s="47"/>
      <c r="C120" s="47"/>
      <c r="D120" s="47"/>
      <c r="E120" s="47"/>
      <c r="F120" s="48"/>
      <c r="G120" s="23" t="s">
        <v>3</v>
      </c>
      <c r="H120" s="23"/>
      <c r="I120" s="83" t="s">
        <v>0</v>
      </c>
      <c r="J120" s="18">
        <v>100</v>
      </c>
      <c r="K120" s="216">
        <v>1910000</v>
      </c>
      <c r="L120" s="216">
        <v>1910000</v>
      </c>
      <c r="M120" s="60"/>
    </row>
    <row r="121" spans="1:13" ht="31.2" x14ac:dyDescent="0.3">
      <c r="A121" s="1"/>
      <c r="B121" s="130"/>
      <c r="C121" s="130"/>
      <c r="D121" s="130"/>
      <c r="E121" s="130"/>
      <c r="F121" s="131"/>
      <c r="G121" s="23" t="s">
        <v>2</v>
      </c>
      <c r="H121" s="23"/>
      <c r="I121" s="83" t="s">
        <v>0</v>
      </c>
      <c r="J121" s="18">
        <v>200</v>
      </c>
      <c r="K121" s="216">
        <v>365385</v>
      </c>
      <c r="L121" s="216">
        <v>365385</v>
      </c>
      <c r="M121" s="60"/>
    </row>
    <row r="122" spans="1:13" ht="20.25" customHeight="1" x14ac:dyDescent="0.3">
      <c r="A122" s="1"/>
      <c r="B122" s="47"/>
      <c r="C122" s="47"/>
      <c r="D122" s="47"/>
      <c r="E122" s="47"/>
      <c r="F122" s="48"/>
      <c r="G122" s="27" t="s">
        <v>341</v>
      </c>
      <c r="H122" s="23"/>
      <c r="I122" s="85" t="s">
        <v>88</v>
      </c>
      <c r="J122" s="18"/>
      <c r="K122" s="218">
        <f>SUM(K123+K125+K127+K129+K132+K134)</f>
        <v>4106046</v>
      </c>
      <c r="L122" s="218">
        <f>SUM(L123+L125+L127+L129+L132+L134)</f>
        <v>3742046</v>
      </c>
      <c r="M122" s="59"/>
    </row>
    <row r="123" spans="1:13" ht="78" x14ac:dyDescent="0.3">
      <c r="A123" s="1"/>
      <c r="B123" s="47"/>
      <c r="C123" s="47"/>
      <c r="D123" s="47"/>
      <c r="E123" s="47"/>
      <c r="F123" s="48"/>
      <c r="G123" s="23" t="s">
        <v>274</v>
      </c>
      <c r="H123" s="21"/>
      <c r="I123" s="17" t="s">
        <v>275</v>
      </c>
      <c r="J123" s="18"/>
      <c r="K123" s="216">
        <f>SUM(K124)</f>
        <v>51777</v>
      </c>
      <c r="L123" s="216">
        <f>SUM(L124)</f>
        <v>51777</v>
      </c>
      <c r="M123" s="60"/>
    </row>
    <row r="124" spans="1:13" ht="46.8" x14ac:dyDescent="0.3">
      <c r="A124" s="1"/>
      <c r="B124" s="47"/>
      <c r="C124" s="47"/>
      <c r="D124" s="47"/>
      <c r="E124" s="47"/>
      <c r="F124" s="48"/>
      <c r="G124" s="23" t="s">
        <v>4</v>
      </c>
      <c r="H124" s="23"/>
      <c r="I124" s="109" t="s">
        <v>0</v>
      </c>
      <c r="J124" s="18">
        <v>600</v>
      </c>
      <c r="K124" s="216">
        <v>51777</v>
      </c>
      <c r="L124" s="216">
        <v>51777</v>
      </c>
      <c r="M124" s="60"/>
    </row>
    <row r="125" spans="1:13" ht="46.8" x14ac:dyDescent="0.3">
      <c r="A125" s="1"/>
      <c r="B125" s="47"/>
      <c r="C125" s="47"/>
      <c r="D125" s="47"/>
      <c r="E125" s="47"/>
      <c r="F125" s="48"/>
      <c r="G125" s="21" t="s">
        <v>234</v>
      </c>
      <c r="H125" s="23"/>
      <c r="I125" s="103" t="s">
        <v>89</v>
      </c>
      <c r="J125" s="18"/>
      <c r="K125" s="216">
        <f>SUM(K126:K126)</f>
        <v>845223</v>
      </c>
      <c r="L125" s="216">
        <f>SUM(L126:L126)</f>
        <v>481223</v>
      </c>
      <c r="M125" s="60"/>
    </row>
    <row r="126" spans="1:13" ht="46.8" x14ac:dyDescent="0.3">
      <c r="A126" s="1"/>
      <c r="B126" s="47"/>
      <c r="C126" s="47"/>
      <c r="D126" s="47"/>
      <c r="E126" s="47"/>
      <c r="F126" s="48"/>
      <c r="G126" s="23" t="s">
        <v>4</v>
      </c>
      <c r="H126" s="23"/>
      <c r="I126" s="83"/>
      <c r="J126" s="18">
        <v>600</v>
      </c>
      <c r="K126" s="216">
        <v>845223</v>
      </c>
      <c r="L126" s="216">
        <v>481223</v>
      </c>
      <c r="M126" s="60"/>
    </row>
    <row r="127" spans="1:13" ht="78" x14ac:dyDescent="0.3">
      <c r="A127" s="1"/>
      <c r="B127" s="47"/>
      <c r="C127" s="47"/>
      <c r="D127" s="47"/>
      <c r="E127" s="47"/>
      <c r="F127" s="48"/>
      <c r="G127" s="23" t="s">
        <v>90</v>
      </c>
      <c r="H127" s="63"/>
      <c r="I127" s="114" t="s">
        <v>276</v>
      </c>
      <c r="J127" s="18"/>
      <c r="K127" s="216">
        <f>SUM(K128)</f>
        <v>465588</v>
      </c>
      <c r="L127" s="216">
        <f>SUM(L128)</f>
        <v>465588</v>
      </c>
      <c r="M127" s="60"/>
    </row>
    <row r="128" spans="1:13" ht="46.8" x14ac:dyDescent="0.3">
      <c r="A128" s="1"/>
      <c r="B128" s="47"/>
      <c r="C128" s="47"/>
      <c r="D128" s="47"/>
      <c r="E128" s="47"/>
      <c r="F128" s="48"/>
      <c r="G128" s="23" t="s">
        <v>4</v>
      </c>
      <c r="H128" s="23"/>
      <c r="I128" s="109" t="s">
        <v>0</v>
      </c>
      <c r="J128" s="18">
        <v>600</v>
      </c>
      <c r="K128" s="216">
        <v>465588</v>
      </c>
      <c r="L128" s="216">
        <v>465588</v>
      </c>
      <c r="M128" s="60"/>
    </row>
    <row r="129" spans="1:13" ht="109.2" x14ac:dyDescent="0.3">
      <c r="A129" s="1"/>
      <c r="B129" s="47"/>
      <c r="C129" s="47"/>
      <c r="D129" s="47"/>
      <c r="E129" s="47"/>
      <c r="F129" s="48"/>
      <c r="G129" s="26" t="s">
        <v>91</v>
      </c>
      <c r="H129" s="26"/>
      <c r="I129" s="114" t="s">
        <v>277</v>
      </c>
      <c r="J129" s="18"/>
      <c r="K129" s="216">
        <f>SUM(K130:K131)</f>
        <v>2688246</v>
      </c>
      <c r="L129" s="216">
        <f>SUM(L130:L131)</f>
        <v>2688246</v>
      </c>
      <c r="M129" s="60"/>
    </row>
    <row r="130" spans="1:13" ht="31.2" x14ac:dyDescent="0.3">
      <c r="A130" s="1"/>
      <c r="B130" s="47"/>
      <c r="C130" s="47"/>
      <c r="D130" s="47"/>
      <c r="E130" s="47"/>
      <c r="F130" s="48"/>
      <c r="G130" s="23" t="s">
        <v>5</v>
      </c>
      <c r="H130" s="23"/>
      <c r="I130" s="109" t="s">
        <v>0</v>
      </c>
      <c r="J130" s="18">
        <v>300</v>
      </c>
      <c r="K130" s="216">
        <v>1059750</v>
      </c>
      <c r="L130" s="216">
        <v>1059750</v>
      </c>
      <c r="M130" s="60"/>
    </row>
    <row r="131" spans="1:13" ht="46.8" x14ac:dyDescent="0.3">
      <c r="A131" s="1"/>
      <c r="B131" s="195"/>
      <c r="C131" s="195"/>
      <c r="D131" s="195"/>
      <c r="E131" s="195"/>
      <c r="F131" s="196"/>
      <c r="G131" s="23" t="s">
        <v>4</v>
      </c>
      <c r="H131" s="23"/>
      <c r="I131" s="109" t="s">
        <v>0</v>
      </c>
      <c r="J131" s="18">
        <v>600</v>
      </c>
      <c r="K131" s="219">
        <v>1628496</v>
      </c>
      <c r="L131" s="219">
        <v>1628496</v>
      </c>
      <c r="M131" s="60"/>
    </row>
    <row r="132" spans="1:13" ht="46.8" x14ac:dyDescent="0.3">
      <c r="A132" s="1"/>
      <c r="B132" s="121"/>
      <c r="C132" s="121"/>
      <c r="D132" s="121"/>
      <c r="E132" s="121"/>
      <c r="F132" s="122"/>
      <c r="G132" s="26" t="s">
        <v>92</v>
      </c>
      <c r="H132" s="23"/>
      <c r="I132" s="202" t="s">
        <v>278</v>
      </c>
      <c r="J132" s="18"/>
      <c r="K132" s="219">
        <f>SUM(K133)</f>
        <v>41409</v>
      </c>
      <c r="L132" s="219">
        <f>SUM(L133)</f>
        <v>41409</v>
      </c>
      <c r="M132" s="60"/>
    </row>
    <row r="133" spans="1:13" ht="31.2" x14ac:dyDescent="0.3">
      <c r="A133" s="1"/>
      <c r="B133" s="121"/>
      <c r="C133" s="121"/>
      <c r="D133" s="121"/>
      <c r="E133" s="121"/>
      <c r="F133" s="122"/>
      <c r="G133" s="22" t="s">
        <v>5</v>
      </c>
      <c r="H133" s="23"/>
      <c r="I133" s="116" t="s">
        <v>0</v>
      </c>
      <c r="J133" s="18">
        <v>300</v>
      </c>
      <c r="K133" s="216">
        <v>41409</v>
      </c>
      <c r="L133" s="216">
        <v>41409</v>
      </c>
      <c r="M133" s="60"/>
    </row>
    <row r="134" spans="1:13" ht="46.8" x14ac:dyDescent="0.3">
      <c r="A134" s="1"/>
      <c r="B134" s="187"/>
      <c r="C134" s="187"/>
      <c r="D134" s="187"/>
      <c r="E134" s="187"/>
      <c r="F134" s="188"/>
      <c r="G134" s="201" t="s">
        <v>199</v>
      </c>
      <c r="H134" s="23"/>
      <c r="I134" s="194" t="s">
        <v>279</v>
      </c>
      <c r="J134" s="123" t="s">
        <v>0</v>
      </c>
      <c r="K134" s="219">
        <f>SUM(K135)</f>
        <v>13803</v>
      </c>
      <c r="L134" s="219">
        <f>SUM(L135)</f>
        <v>13803</v>
      </c>
      <c r="M134" s="60"/>
    </row>
    <row r="135" spans="1:13" ht="31.2" x14ac:dyDescent="0.3">
      <c r="A135" s="1"/>
      <c r="B135" s="187"/>
      <c r="C135" s="187"/>
      <c r="D135" s="187"/>
      <c r="E135" s="187"/>
      <c r="F135" s="188"/>
      <c r="G135" s="23" t="s">
        <v>5</v>
      </c>
      <c r="H135" s="23"/>
      <c r="I135" s="17" t="s">
        <v>0</v>
      </c>
      <c r="J135" s="18">
        <v>300</v>
      </c>
      <c r="K135" s="219">
        <v>13803</v>
      </c>
      <c r="L135" s="219">
        <v>13803</v>
      </c>
      <c r="M135" s="60"/>
    </row>
    <row r="136" spans="1:13" ht="15.6" x14ac:dyDescent="0.3">
      <c r="A136" s="1"/>
      <c r="B136" s="73"/>
      <c r="C136" s="73"/>
      <c r="D136" s="73"/>
      <c r="E136" s="73"/>
      <c r="F136" s="74"/>
      <c r="G136" s="31" t="s">
        <v>7</v>
      </c>
      <c r="H136" s="31"/>
      <c r="I136" s="95" t="s">
        <v>175</v>
      </c>
      <c r="J136" s="35" t="s">
        <v>0</v>
      </c>
      <c r="K136" s="38">
        <f>SUM(K137)</f>
        <v>2501000</v>
      </c>
      <c r="L136" s="38">
        <f>SUM(L137)</f>
        <v>1468000</v>
      </c>
      <c r="M136" s="60"/>
    </row>
    <row r="137" spans="1:13" ht="15.6" x14ac:dyDescent="0.3">
      <c r="A137" s="1"/>
      <c r="B137" s="73"/>
      <c r="C137" s="73"/>
      <c r="D137" s="73"/>
      <c r="E137" s="73"/>
      <c r="F137" s="74"/>
      <c r="G137" s="145" t="s">
        <v>6</v>
      </c>
      <c r="H137" s="21"/>
      <c r="I137" s="29" t="s">
        <v>178</v>
      </c>
      <c r="J137" s="34"/>
      <c r="K137" s="36">
        <f>SUM(K138:K138)</f>
        <v>2501000</v>
      </c>
      <c r="L137" s="36">
        <f>SUM(L138:L138)</f>
        <v>1468000</v>
      </c>
      <c r="M137" s="60"/>
    </row>
    <row r="138" spans="1:13" ht="93.6" x14ac:dyDescent="0.3">
      <c r="A138" s="1"/>
      <c r="B138" s="73"/>
      <c r="C138" s="73"/>
      <c r="D138" s="73"/>
      <c r="E138" s="73"/>
      <c r="F138" s="74"/>
      <c r="G138" s="23" t="s">
        <v>3</v>
      </c>
      <c r="H138" s="23"/>
      <c r="I138" s="83" t="s">
        <v>0</v>
      </c>
      <c r="J138" s="18">
        <v>100</v>
      </c>
      <c r="K138" s="36">
        <v>2501000</v>
      </c>
      <c r="L138" s="36">
        <v>1468000</v>
      </c>
      <c r="M138" s="60"/>
    </row>
    <row r="139" spans="1:13" ht="78" x14ac:dyDescent="0.3">
      <c r="A139" s="1"/>
      <c r="B139" s="73"/>
      <c r="C139" s="73"/>
      <c r="D139" s="73"/>
      <c r="E139" s="73"/>
      <c r="F139" s="74"/>
      <c r="G139" s="99" t="s">
        <v>188</v>
      </c>
      <c r="H139" s="31">
        <v>858</v>
      </c>
      <c r="I139" s="83"/>
      <c r="J139" s="18"/>
      <c r="K139" s="38">
        <f>SUM(K157+K170+K183+K147+K140+K152)</f>
        <v>195093587</v>
      </c>
      <c r="L139" s="38">
        <f>SUM(L157+L170+L183+L147+L140+L152)</f>
        <v>19859067</v>
      </c>
      <c r="M139" s="60"/>
    </row>
    <row r="140" spans="1:13" ht="62.4" x14ac:dyDescent="0.3">
      <c r="A140" s="1"/>
      <c r="B140" s="227"/>
      <c r="C140" s="227"/>
      <c r="D140" s="227"/>
      <c r="E140" s="227"/>
      <c r="F140" s="228"/>
      <c r="G140" s="31" t="s">
        <v>294</v>
      </c>
      <c r="H140" s="31"/>
      <c r="I140" s="96" t="s">
        <v>72</v>
      </c>
      <c r="J140" s="35" t="s">
        <v>0</v>
      </c>
      <c r="K140" s="232">
        <f t="shared" ref="K140:L140" si="4">SUM(K141:K141)</f>
        <v>158344665</v>
      </c>
      <c r="L140" s="232">
        <f t="shared" si="4"/>
        <v>0</v>
      </c>
      <c r="M140" s="60"/>
    </row>
    <row r="141" spans="1:13" ht="46.8" x14ac:dyDescent="0.3">
      <c r="A141" s="1"/>
      <c r="B141" s="227"/>
      <c r="C141" s="227"/>
      <c r="D141" s="227"/>
      <c r="E141" s="227"/>
      <c r="F141" s="228"/>
      <c r="G141" s="27" t="s">
        <v>312</v>
      </c>
      <c r="H141" s="31"/>
      <c r="I141" s="231" t="s">
        <v>311</v>
      </c>
      <c r="J141" s="222"/>
      <c r="K141" s="218">
        <f>SUM(K142)</f>
        <v>158344665</v>
      </c>
      <c r="L141" s="218">
        <f>SUM(L142)</f>
        <v>0</v>
      </c>
      <c r="M141" s="60"/>
    </row>
    <row r="142" spans="1:13" ht="46.8" x14ac:dyDescent="0.3">
      <c r="A142" s="1"/>
      <c r="B142" s="254"/>
      <c r="C142" s="254"/>
      <c r="D142" s="254"/>
      <c r="E142" s="254"/>
      <c r="F142" s="255"/>
      <c r="G142" s="141" t="s">
        <v>316</v>
      </c>
      <c r="H142" s="31"/>
      <c r="I142" s="231" t="s">
        <v>317</v>
      </c>
      <c r="J142" s="222"/>
      <c r="K142" s="216">
        <f>SUM(K145+K143)</f>
        <v>158344665</v>
      </c>
      <c r="L142" s="216">
        <f>SUM(L145)</f>
        <v>0</v>
      </c>
      <c r="M142" s="60"/>
    </row>
    <row r="143" spans="1:13" ht="46.8" x14ac:dyDescent="0.3">
      <c r="A143" s="1"/>
      <c r="B143" s="276"/>
      <c r="C143" s="276"/>
      <c r="D143" s="276"/>
      <c r="E143" s="276"/>
      <c r="F143" s="277"/>
      <c r="G143" s="145" t="s">
        <v>313</v>
      </c>
      <c r="H143" s="31"/>
      <c r="I143" s="278" t="s">
        <v>345</v>
      </c>
      <c r="J143" s="222"/>
      <c r="K143" s="216">
        <f>SUM(K144:K144)</f>
        <v>8281957</v>
      </c>
      <c r="L143" s="216">
        <f>SUM(L146:L146)</f>
        <v>0</v>
      </c>
      <c r="M143" s="60"/>
    </row>
    <row r="144" spans="1:13" ht="54" customHeight="1" x14ac:dyDescent="0.3">
      <c r="A144" s="1"/>
      <c r="B144" s="276"/>
      <c r="C144" s="276"/>
      <c r="D144" s="276"/>
      <c r="E144" s="276"/>
      <c r="F144" s="277"/>
      <c r="G144" s="212" t="s">
        <v>71</v>
      </c>
      <c r="H144" s="31"/>
      <c r="I144" s="251" t="s">
        <v>0</v>
      </c>
      <c r="J144" s="252">
        <v>400</v>
      </c>
      <c r="K144" s="216">
        <v>8281957</v>
      </c>
      <c r="L144" s="216">
        <v>0</v>
      </c>
      <c r="M144" s="60"/>
    </row>
    <row r="145" spans="1:13" ht="46.8" x14ac:dyDescent="0.3">
      <c r="A145" s="1"/>
      <c r="B145" s="248"/>
      <c r="C145" s="248"/>
      <c r="D145" s="248"/>
      <c r="E145" s="248"/>
      <c r="F145" s="249"/>
      <c r="G145" s="253" t="s">
        <v>313</v>
      </c>
      <c r="H145" s="31"/>
      <c r="I145" s="250" t="s">
        <v>318</v>
      </c>
      <c r="J145" s="256"/>
      <c r="K145" s="216">
        <f>SUM(K146:K146)</f>
        <v>150062708</v>
      </c>
      <c r="L145" s="216">
        <f>SUM(L146:L146)</f>
        <v>0</v>
      </c>
      <c r="M145" s="60"/>
    </row>
    <row r="146" spans="1:13" ht="48.75" customHeight="1" x14ac:dyDescent="0.3">
      <c r="A146" s="1"/>
      <c r="B146" s="248"/>
      <c r="C146" s="248"/>
      <c r="D146" s="248"/>
      <c r="E146" s="248"/>
      <c r="F146" s="249"/>
      <c r="G146" s="212" t="s">
        <v>71</v>
      </c>
      <c r="H146" s="31"/>
      <c r="I146" s="251" t="s">
        <v>0</v>
      </c>
      <c r="J146" s="252">
        <v>400</v>
      </c>
      <c r="K146" s="216">
        <v>150062708</v>
      </c>
      <c r="L146" s="216">
        <v>0</v>
      </c>
      <c r="M146" s="60"/>
    </row>
    <row r="147" spans="1:13" ht="46.8" x14ac:dyDescent="0.3">
      <c r="A147" s="1"/>
      <c r="B147" s="117"/>
      <c r="C147" s="117"/>
      <c r="D147" s="117"/>
      <c r="E147" s="117"/>
      <c r="F147" s="118"/>
      <c r="G147" s="41" t="s">
        <v>196</v>
      </c>
      <c r="H147" s="31"/>
      <c r="I147" s="111" t="s">
        <v>197</v>
      </c>
      <c r="J147" s="35" t="s">
        <v>0</v>
      </c>
      <c r="K147" s="232">
        <f t="shared" ref="K147:L147" si="5">SUM(K148)</f>
        <v>30000</v>
      </c>
      <c r="L147" s="232">
        <f t="shared" si="5"/>
        <v>0</v>
      </c>
      <c r="M147" s="60"/>
    </row>
    <row r="148" spans="1:13" ht="62.4" x14ac:dyDescent="0.3">
      <c r="A148" s="1"/>
      <c r="B148" s="117"/>
      <c r="C148" s="117"/>
      <c r="D148" s="117"/>
      <c r="E148" s="117"/>
      <c r="F148" s="118"/>
      <c r="G148" s="158" t="s">
        <v>235</v>
      </c>
      <c r="H148" s="31"/>
      <c r="I148" s="159" t="s">
        <v>198</v>
      </c>
      <c r="J148" s="160" t="s">
        <v>0</v>
      </c>
      <c r="K148" s="37">
        <f>SUM(K149)</f>
        <v>30000</v>
      </c>
      <c r="L148" s="37">
        <f>SUM(L149)</f>
        <v>0</v>
      </c>
      <c r="M148" s="60"/>
    </row>
    <row r="149" spans="1:13" ht="31.2" x14ac:dyDescent="0.3">
      <c r="A149" s="1"/>
      <c r="B149" s="154"/>
      <c r="C149" s="154"/>
      <c r="D149" s="154"/>
      <c r="E149" s="154"/>
      <c r="F149" s="155"/>
      <c r="G149" s="164" t="s">
        <v>237</v>
      </c>
      <c r="H149" s="31"/>
      <c r="I149" s="165" t="s">
        <v>238</v>
      </c>
      <c r="J149" s="162"/>
      <c r="K149" s="37">
        <f t="shared" ref="K149:L150" si="6">SUM(K150)</f>
        <v>30000</v>
      </c>
      <c r="L149" s="37">
        <f t="shared" si="6"/>
        <v>0</v>
      </c>
      <c r="M149" s="60"/>
    </row>
    <row r="150" spans="1:13" ht="31.2" x14ac:dyDescent="0.3">
      <c r="A150" s="1"/>
      <c r="B150" s="117"/>
      <c r="C150" s="117"/>
      <c r="D150" s="117"/>
      <c r="E150" s="117"/>
      <c r="F150" s="118"/>
      <c r="G150" s="166" t="s">
        <v>236</v>
      </c>
      <c r="H150" s="31"/>
      <c r="I150" s="161" t="s">
        <v>239</v>
      </c>
      <c r="J150" s="162"/>
      <c r="K150" s="36">
        <f t="shared" si="6"/>
        <v>30000</v>
      </c>
      <c r="L150" s="36">
        <f t="shared" si="6"/>
        <v>0</v>
      </c>
      <c r="M150" s="60"/>
    </row>
    <row r="151" spans="1:13" ht="31.2" x14ac:dyDescent="0.3">
      <c r="A151" s="1"/>
      <c r="B151" s="117"/>
      <c r="C151" s="117"/>
      <c r="D151" s="117"/>
      <c r="E151" s="117"/>
      <c r="F151" s="118"/>
      <c r="G151" s="163" t="s">
        <v>2</v>
      </c>
      <c r="H151" s="31"/>
      <c r="I151" s="161"/>
      <c r="J151" s="162">
        <v>200</v>
      </c>
      <c r="K151" s="36">
        <v>30000</v>
      </c>
      <c r="L151" s="36">
        <v>0</v>
      </c>
      <c r="M151" s="60"/>
    </row>
    <row r="152" spans="1:13" ht="62.4" x14ac:dyDescent="0.3">
      <c r="A152" s="1"/>
      <c r="B152" s="280"/>
      <c r="C152" s="280"/>
      <c r="D152" s="280"/>
      <c r="E152" s="280"/>
      <c r="F152" s="281"/>
      <c r="G152" s="144" t="s">
        <v>54</v>
      </c>
      <c r="H152" s="31"/>
      <c r="I152" s="282" t="s">
        <v>142</v>
      </c>
      <c r="J152" s="235" t="s">
        <v>0</v>
      </c>
      <c r="K152" s="232">
        <f t="shared" ref="K152:L152" si="7">SUM(K153)</f>
        <v>9435370</v>
      </c>
      <c r="L152" s="232">
        <f t="shared" si="7"/>
        <v>0</v>
      </c>
      <c r="M152" s="60"/>
    </row>
    <row r="153" spans="1:13" ht="62.4" x14ac:dyDescent="0.3">
      <c r="A153" s="1"/>
      <c r="B153" s="280"/>
      <c r="C153" s="280"/>
      <c r="D153" s="280"/>
      <c r="E153" s="280"/>
      <c r="F153" s="281"/>
      <c r="G153" s="141" t="s">
        <v>351</v>
      </c>
      <c r="H153" s="31"/>
      <c r="I153" s="283" t="s">
        <v>143</v>
      </c>
      <c r="J153" s="220" t="s">
        <v>0</v>
      </c>
      <c r="K153" s="284">
        <f t="shared" ref="K153:L155" si="8">SUM(K154)</f>
        <v>9435370</v>
      </c>
      <c r="L153" s="284">
        <f t="shared" si="8"/>
        <v>0</v>
      </c>
      <c r="M153" s="60"/>
    </row>
    <row r="154" spans="1:13" ht="26.4" x14ac:dyDescent="0.3">
      <c r="A154" s="1"/>
      <c r="B154" s="280"/>
      <c r="C154" s="280"/>
      <c r="D154" s="280"/>
      <c r="E154" s="280"/>
      <c r="F154" s="281"/>
      <c r="G154" s="285" t="s">
        <v>352</v>
      </c>
      <c r="H154" s="31"/>
      <c r="I154" s="286" t="s">
        <v>353</v>
      </c>
      <c r="J154" s="287"/>
      <c r="K154" s="284">
        <f t="shared" si="8"/>
        <v>9435370</v>
      </c>
      <c r="L154" s="284">
        <f t="shared" si="8"/>
        <v>0</v>
      </c>
      <c r="M154" s="60"/>
    </row>
    <row r="155" spans="1:13" ht="39.6" x14ac:dyDescent="0.3">
      <c r="A155" s="1"/>
      <c r="B155" s="280"/>
      <c r="C155" s="280"/>
      <c r="D155" s="280"/>
      <c r="E155" s="280"/>
      <c r="F155" s="281"/>
      <c r="G155" s="288" t="s">
        <v>354</v>
      </c>
      <c r="H155" s="31"/>
      <c r="I155" s="289" t="s">
        <v>355</v>
      </c>
      <c r="J155" s="290"/>
      <c r="K155" s="291">
        <f t="shared" si="8"/>
        <v>9435370</v>
      </c>
      <c r="L155" s="291">
        <f t="shared" si="8"/>
        <v>0</v>
      </c>
      <c r="M155" s="60"/>
    </row>
    <row r="156" spans="1:13" ht="39.6" x14ac:dyDescent="0.3">
      <c r="A156" s="1"/>
      <c r="B156" s="280"/>
      <c r="C156" s="280"/>
      <c r="D156" s="280"/>
      <c r="E156" s="280"/>
      <c r="F156" s="281"/>
      <c r="G156" s="288" t="s">
        <v>71</v>
      </c>
      <c r="H156" s="31"/>
      <c r="I156" s="289" t="s">
        <v>0</v>
      </c>
      <c r="J156" s="290">
        <v>400</v>
      </c>
      <c r="K156" s="292">
        <v>9435370</v>
      </c>
      <c r="L156" s="216">
        <v>0</v>
      </c>
      <c r="M156" s="60"/>
    </row>
    <row r="157" spans="1:13" ht="78" x14ac:dyDescent="0.3">
      <c r="A157" s="1"/>
      <c r="B157" s="73"/>
      <c r="C157" s="73"/>
      <c r="D157" s="73"/>
      <c r="E157" s="73"/>
      <c r="F157" s="74"/>
      <c r="G157" s="144" t="s">
        <v>55</v>
      </c>
      <c r="H157" s="41"/>
      <c r="I157" s="90" t="s">
        <v>146</v>
      </c>
      <c r="J157" s="35"/>
      <c r="K157" s="177">
        <f>SUM(K158+K163+K167)</f>
        <v>2458000</v>
      </c>
      <c r="L157" s="177">
        <f>SUM(L158+L163+L167)</f>
        <v>0</v>
      </c>
      <c r="M157" s="60"/>
    </row>
    <row r="158" spans="1:13" ht="62.4" x14ac:dyDescent="0.3">
      <c r="A158" s="1"/>
      <c r="B158" s="73"/>
      <c r="C158" s="73"/>
      <c r="D158" s="73"/>
      <c r="E158" s="73"/>
      <c r="F158" s="74"/>
      <c r="G158" s="167" t="s">
        <v>293</v>
      </c>
      <c r="H158" s="28"/>
      <c r="I158" s="88" t="s">
        <v>147</v>
      </c>
      <c r="J158" s="34"/>
      <c r="K158" s="234">
        <f>SUM(K159)</f>
        <v>450000</v>
      </c>
      <c r="L158" s="234">
        <f>SUM(L159)</f>
        <v>0</v>
      </c>
      <c r="M158" s="60"/>
    </row>
    <row r="159" spans="1:13" ht="62.4" x14ac:dyDescent="0.3">
      <c r="A159" s="1"/>
      <c r="B159" s="73"/>
      <c r="C159" s="73"/>
      <c r="D159" s="73"/>
      <c r="E159" s="73"/>
      <c r="F159" s="74"/>
      <c r="G159" s="141" t="s">
        <v>148</v>
      </c>
      <c r="H159" s="67"/>
      <c r="I159" s="88" t="s">
        <v>149</v>
      </c>
      <c r="J159" s="32"/>
      <c r="K159" s="216">
        <f>SUM(K160)</f>
        <v>450000</v>
      </c>
      <c r="L159" s="216">
        <f>SUM(L160)</f>
        <v>0</v>
      </c>
      <c r="M159" s="60"/>
    </row>
    <row r="160" spans="1:13" ht="31.2" x14ac:dyDescent="0.3">
      <c r="A160" s="1"/>
      <c r="B160" s="197"/>
      <c r="C160" s="197"/>
      <c r="D160" s="197"/>
      <c r="E160" s="197"/>
      <c r="F160" s="198"/>
      <c r="G160" s="23" t="s">
        <v>253</v>
      </c>
      <c r="H160" s="23"/>
      <c r="I160" s="17" t="s">
        <v>290</v>
      </c>
      <c r="J160" s="18"/>
      <c r="K160" s="216">
        <f>SUM(K161:K162)</f>
        <v>450000</v>
      </c>
      <c r="L160" s="216">
        <f>SUM(L162)</f>
        <v>0</v>
      </c>
      <c r="M160" s="60"/>
    </row>
    <row r="161" spans="1:13" ht="31.2" x14ac:dyDescent="0.3">
      <c r="A161" s="1"/>
      <c r="B161" s="266"/>
      <c r="C161" s="266"/>
      <c r="D161" s="266"/>
      <c r="E161" s="266"/>
      <c r="F161" s="267"/>
      <c r="G161" s="163" t="s">
        <v>2</v>
      </c>
      <c r="H161" s="31"/>
      <c r="I161" s="161"/>
      <c r="J161" s="162">
        <v>200</v>
      </c>
      <c r="K161" s="216">
        <v>105000</v>
      </c>
      <c r="L161" s="216"/>
      <c r="M161" s="60"/>
    </row>
    <row r="162" spans="1:13" ht="50.25" customHeight="1" x14ac:dyDescent="0.3">
      <c r="A162" s="1"/>
      <c r="B162" s="197"/>
      <c r="C162" s="197"/>
      <c r="D162" s="197"/>
      <c r="E162" s="197"/>
      <c r="F162" s="198"/>
      <c r="G162" s="23" t="s">
        <v>71</v>
      </c>
      <c r="H162" s="23"/>
      <c r="I162" s="17" t="s">
        <v>0</v>
      </c>
      <c r="J162" s="18">
        <v>400</v>
      </c>
      <c r="K162" s="216">
        <v>345000</v>
      </c>
      <c r="L162" s="216"/>
      <c r="M162" s="60"/>
    </row>
    <row r="163" spans="1:13" ht="81.75" customHeight="1" x14ac:dyDescent="0.3">
      <c r="A163" s="1"/>
      <c r="B163" s="73"/>
      <c r="C163" s="73"/>
      <c r="D163" s="73"/>
      <c r="E163" s="73"/>
      <c r="F163" s="74"/>
      <c r="G163" s="141" t="s">
        <v>208</v>
      </c>
      <c r="H163" s="67"/>
      <c r="I163" s="89" t="s">
        <v>150</v>
      </c>
      <c r="J163" s="34"/>
      <c r="K163" s="241">
        <f t="shared" ref="K163:L165" si="9">SUM(K164)</f>
        <v>1108000</v>
      </c>
      <c r="L163" s="241">
        <f t="shared" si="9"/>
        <v>0</v>
      </c>
      <c r="M163" s="60"/>
    </row>
    <row r="164" spans="1:13" ht="98.25" customHeight="1" x14ac:dyDescent="0.3">
      <c r="A164" s="1"/>
      <c r="B164" s="73"/>
      <c r="C164" s="73"/>
      <c r="D164" s="73"/>
      <c r="E164" s="73"/>
      <c r="F164" s="74"/>
      <c r="G164" s="27" t="s">
        <v>337</v>
      </c>
      <c r="H164" s="27"/>
      <c r="I164" s="88" t="s">
        <v>335</v>
      </c>
      <c r="J164" s="18"/>
      <c r="K164" s="241">
        <f t="shared" si="9"/>
        <v>1108000</v>
      </c>
      <c r="L164" s="241">
        <f t="shared" si="9"/>
        <v>0</v>
      </c>
      <c r="M164" s="60"/>
    </row>
    <row r="165" spans="1:13" ht="96" customHeight="1" x14ac:dyDescent="0.3">
      <c r="A165" s="1"/>
      <c r="B165" s="73"/>
      <c r="C165" s="73"/>
      <c r="D165" s="73"/>
      <c r="E165" s="73"/>
      <c r="F165" s="74"/>
      <c r="G165" s="145" t="s">
        <v>338</v>
      </c>
      <c r="H165" s="64"/>
      <c r="I165" s="80" t="s">
        <v>336</v>
      </c>
      <c r="J165" s="34"/>
      <c r="K165" s="226">
        <f t="shared" si="9"/>
        <v>1108000</v>
      </c>
      <c r="L165" s="226">
        <f t="shared" si="9"/>
        <v>0</v>
      </c>
      <c r="M165" s="60"/>
    </row>
    <row r="166" spans="1:13" ht="50.25" customHeight="1" x14ac:dyDescent="0.3">
      <c r="A166" s="1"/>
      <c r="B166" s="73"/>
      <c r="C166" s="73"/>
      <c r="D166" s="73"/>
      <c r="E166" s="73"/>
      <c r="F166" s="74"/>
      <c r="G166" s="23" t="s">
        <v>71</v>
      </c>
      <c r="H166" s="23"/>
      <c r="I166" s="83" t="s">
        <v>0</v>
      </c>
      <c r="J166" s="18">
        <v>400</v>
      </c>
      <c r="K166" s="226">
        <v>1108000</v>
      </c>
      <c r="L166" s="226">
        <v>0</v>
      </c>
      <c r="M166" s="60"/>
    </row>
    <row r="167" spans="1:13" ht="46.8" x14ac:dyDescent="0.3">
      <c r="A167" s="1"/>
      <c r="B167" s="150"/>
      <c r="C167" s="150"/>
      <c r="D167" s="150"/>
      <c r="E167" s="150"/>
      <c r="F167" s="151"/>
      <c r="G167" s="27" t="s">
        <v>228</v>
      </c>
      <c r="H167" s="23"/>
      <c r="I167" s="110" t="s">
        <v>230</v>
      </c>
      <c r="J167" s="34"/>
      <c r="K167" s="226">
        <f>SUM(K169)</f>
        <v>900000</v>
      </c>
      <c r="L167" s="226">
        <f>SUM(L169)</f>
        <v>0</v>
      </c>
      <c r="M167" s="60"/>
    </row>
    <row r="168" spans="1:13" ht="62.4" x14ac:dyDescent="0.3">
      <c r="A168" s="1"/>
      <c r="B168" s="150"/>
      <c r="C168" s="150"/>
      <c r="D168" s="150"/>
      <c r="E168" s="150"/>
      <c r="F168" s="151"/>
      <c r="G168" s="23" t="s">
        <v>229</v>
      </c>
      <c r="H168" s="23"/>
      <c r="I168" s="109" t="s">
        <v>231</v>
      </c>
      <c r="J168" s="18"/>
      <c r="K168" s="226">
        <f t="shared" ref="K168:L168" si="10">SUM(K169)</f>
        <v>900000</v>
      </c>
      <c r="L168" s="226">
        <f t="shared" si="10"/>
        <v>0</v>
      </c>
      <c r="M168" s="60"/>
    </row>
    <row r="169" spans="1:13" ht="15.6" x14ac:dyDescent="0.3">
      <c r="A169" s="1"/>
      <c r="B169" s="150"/>
      <c r="C169" s="150"/>
      <c r="D169" s="150"/>
      <c r="E169" s="150"/>
      <c r="F169" s="151"/>
      <c r="G169" s="22" t="s">
        <v>1</v>
      </c>
      <c r="H169" s="23"/>
      <c r="I169" s="109" t="s">
        <v>0</v>
      </c>
      <c r="J169" s="18">
        <v>800</v>
      </c>
      <c r="K169" s="247">
        <v>900000</v>
      </c>
      <c r="L169" s="247">
        <v>0</v>
      </c>
      <c r="M169" s="60"/>
    </row>
    <row r="170" spans="1:13" ht="62.4" x14ac:dyDescent="0.3">
      <c r="A170" s="1"/>
      <c r="B170" s="73"/>
      <c r="C170" s="73"/>
      <c r="D170" s="73"/>
      <c r="E170" s="73"/>
      <c r="F170" s="74"/>
      <c r="G170" s="31" t="s">
        <v>57</v>
      </c>
      <c r="H170" s="31"/>
      <c r="I170" s="95" t="s">
        <v>154</v>
      </c>
      <c r="J170" s="35" t="s">
        <v>0</v>
      </c>
      <c r="K170" s="232">
        <f>SUM(K171+K177)</f>
        <v>23800552</v>
      </c>
      <c r="L170" s="232">
        <f>SUM(L171+L177)</f>
        <v>18126067</v>
      </c>
      <c r="M170" s="60"/>
    </row>
    <row r="171" spans="1:13" ht="78" x14ac:dyDescent="0.3">
      <c r="A171" s="1"/>
      <c r="B171" s="73"/>
      <c r="C171" s="73"/>
      <c r="D171" s="73"/>
      <c r="E171" s="73"/>
      <c r="F171" s="74"/>
      <c r="G171" s="27" t="s">
        <v>209</v>
      </c>
      <c r="H171" s="27"/>
      <c r="I171" s="88" t="s">
        <v>155</v>
      </c>
      <c r="J171" s="34" t="s">
        <v>0</v>
      </c>
      <c r="K171" s="217">
        <f>SUM(K172)</f>
        <v>14490392</v>
      </c>
      <c r="L171" s="217">
        <f>SUM(L172)</f>
        <v>14864512</v>
      </c>
      <c r="M171" s="60"/>
    </row>
    <row r="172" spans="1:13" ht="93.6" x14ac:dyDescent="0.3">
      <c r="A172" s="1"/>
      <c r="B172" s="73"/>
      <c r="C172" s="73"/>
      <c r="D172" s="73"/>
      <c r="E172" s="73"/>
      <c r="F172" s="74"/>
      <c r="G172" s="142" t="s">
        <v>156</v>
      </c>
      <c r="H172" s="55"/>
      <c r="I172" s="89" t="s">
        <v>157</v>
      </c>
      <c r="J172" s="32"/>
      <c r="K172" s="218">
        <f>SUM(K173+K175)</f>
        <v>14490392</v>
      </c>
      <c r="L172" s="218">
        <f>SUM(L173+L175)</f>
        <v>14864512</v>
      </c>
      <c r="M172" s="60"/>
    </row>
    <row r="173" spans="1:13" ht="31.2" x14ac:dyDescent="0.3">
      <c r="A173" s="1"/>
      <c r="B173" s="210"/>
      <c r="C173" s="210"/>
      <c r="D173" s="210"/>
      <c r="E173" s="210"/>
      <c r="F173" s="211"/>
      <c r="G173" s="26" t="s">
        <v>297</v>
      </c>
      <c r="H173" s="55"/>
      <c r="I173" s="199" t="s">
        <v>298</v>
      </c>
      <c r="J173" s="32"/>
      <c r="K173" s="216">
        <f>SUM(K174)</f>
        <v>7561730</v>
      </c>
      <c r="L173" s="216">
        <f>SUM(L174)</f>
        <v>7935850</v>
      </c>
      <c r="M173" s="60"/>
    </row>
    <row r="174" spans="1:13" ht="31.2" x14ac:dyDescent="0.3">
      <c r="A174" s="1"/>
      <c r="B174" s="210"/>
      <c r="C174" s="210"/>
      <c r="D174" s="210"/>
      <c r="E174" s="210"/>
      <c r="F174" s="211"/>
      <c r="G174" s="212" t="s">
        <v>2</v>
      </c>
      <c r="H174" s="55"/>
      <c r="I174" s="213" t="s">
        <v>0</v>
      </c>
      <c r="J174" s="172">
        <v>200</v>
      </c>
      <c r="K174" s="216">
        <v>7561730</v>
      </c>
      <c r="L174" s="216">
        <v>7935850</v>
      </c>
      <c r="M174" s="60"/>
    </row>
    <row r="175" spans="1:13" ht="81" customHeight="1" x14ac:dyDescent="0.3">
      <c r="A175" s="1"/>
      <c r="B175" s="214"/>
      <c r="C175" s="214"/>
      <c r="D175" s="214"/>
      <c r="E175" s="214"/>
      <c r="F175" s="215"/>
      <c r="G175" s="212" t="s">
        <v>299</v>
      </c>
      <c r="H175" s="23"/>
      <c r="I175" s="224" t="s">
        <v>300</v>
      </c>
      <c r="J175" s="225"/>
      <c r="K175" s="216">
        <f>SUM(K176:K176)</f>
        <v>6928662</v>
      </c>
      <c r="L175" s="216">
        <f>SUM(L176:L176)</f>
        <v>6928662</v>
      </c>
      <c r="M175" s="60"/>
    </row>
    <row r="176" spans="1:13" ht="31.2" x14ac:dyDescent="0.3">
      <c r="A176" s="1"/>
      <c r="B176" s="214"/>
      <c r="C176" s="214"/>
      <c r="D176" s="214"/>
      <c r="E176" s="214"/>
      <c r="F176" s="215"/>
      <c r="G176" s="212" t="s">
        <v>2</v>
      </c>
      <c r="H176" s="23"/>
      <c r="I176" s="224" t="s">
        <v>0</v>
      </c>
      <c r="J176" s="225">
        <v>200</v>
      </c>
      <c r="K176" s="216">
        <v>6928662</v>
      </c>
      <c r="L176" s="216">
        <v>6928662</v>
      </c>
      <c r="M176" s="60"/>
    </row>
    <row r="177" spans="1:13" ht="78" x14ac:dyDescent="0.3">
      <c r="A177" s="1"/>
      <c r="B177" s="178"/>
      <c r="C177" s="178"/>
      <c r="D177" s="178"/>
      <c r="E177" s="178"/>
      <c r="F177" s="179"/>
      <c r="G177" s="167" t="s">
        <v>204</v>
      </c>
      <c r="H177" s="28"/>
      <c r="I177" s="169" t="s">
        <v>158</v>
      </c>
      <c r="J177" s="170" t="s">
        <v>0</v>
      </c>
      <c r="K177" s="218">
        <f>SUM(K178)</f>
        <v>9310160</v>
      </c>
      <c r="L177" s="218">
        <f>SUM(L178)</f>
        <v>3261555</v>
      </c>
      <c r="M177" s="60"/>
    </row>
    <row r="178" spans="1:13" ht="48.75" customHeight="1" x14ac:dyDescent="0.3">
      <c r="A178" s="1"/>
      <c r="B178" s="178"/>
      <c r="C178" s="178"/>
      <c r="D178" s="178"/>
      <c r="E178" s="178"/>
      <c r="F178" s="179"/>
      <c r="G178" s="167" t="s">
        <v>159</v>
      </c>
      <c r="H178" s="28"/>
      <c r="I178" s="169" t="s">
        <v>240</v>
      </c>
      <c r="J178" s="170"/>
      <c r="K178" s="218">
        <f>SUM(K181+K179)</f>
        <v>9310160</v>
      </c>
      <c r="L178" s="218">
        <f>SUM(L181+L179)</f>
        <v>3261555</v>
      </c>
      <c r="M178" s="60"/>
    </row>
    <row r="179" spans="1:13" ht="93.6" x14ac:dyDescent="0.3">
      <c r="A179" s="1"/>
      <c r="B179" s="178"/>
      <c r="C179" s="178"/>
      <c r="D179" s="178"/>
      <c r="E179" s="178"/>
      <c r="F179" s="179"/>
      <c r="G179" s="168" t="s">
        <v>261</v>
      </c>
      <c r="H179" s="21"/>
      <c r="I179" s="171" t="s">
        <v>260</v>
      </c>
      <c r="J179" s="172" t="s">
        <v>0</v>
      </c>
      <c r="K179" s="216">
        <f>SUM(K180)</f>
        <v>8500000</v>
      </c>
      <c r="L179" s="216">
        <f>SUM(L180)</f>
        <v>2419000</v>
      </c>
      <c r="M179" s="60"/>
    </row>
    <row r="180" spans="1:13" ht="15.6" x14ac:dyDescent="0.3">
      <c r="A180" s="1"/>
      <c r="B180" s="178"/>
      <c r="C180" s="178"/>
      <c r="D180" s="178"/>
      <c r="E180" s="178"/>
      <c r="F180" s="179"/>
      <c r="G180" s="152" t="s">
        <v>1</v>
      </c>
      <c r="H180" s="23"/>
      <c r="I180" s="173" t="s">
        <v>0</v>
      </c>
      <c r="J180" s="172">
        <v>800</v>
      </c>
      <c r="K180" s="216">
        <v>8500000</v>
      </c>
      <c r="L180" s="216">
        <v>2419000</v>
      </c>
      <c r="M180" s="60"/>
    </row>
    <row r="181" spans="1:13" ht="62.4" x14ac:dyDescent="0.3">
      <c r="A181" s="1"/>
      <c r="B181" s="182"/>
      <c r="C181" s="182"/>
      <c r="D181" s="182"/>
      <c r="E181" s="182"/>
      <c r="F181" s="183"/>
      <c r="G181" s="152" t="s">
        <v>38</v>
      </c>
      <c r="H181" s="23"/>
      <c r="I181" s="171" t="s">
        <v>296</v>
      </c>
      <c r="J181" s="172" t="s">
        <v>0</v>
      </c>
      <c r="K181" s="216">
        <f>SUM(K182)</f>
        <v>810160</v>
      </c>
      <c r="L181" s="216">
        <f>SUM(L182)</f>
        <v>842555</v>
      </c>
      <c r="M181" s="60"/>
    </row>
    <row r="182" spans="1:13" ht="15.6" x14ac:dyDescent="0.3">
      <c r="A182" s="1"/>
      <c r="B182" s="182"/>
      <c r="C182" s="182"/>
      <c r="D182" s="182"/>
      <c r="E182" s="182"/>
      <c r="F182" s="183"/>
      <c r="G182" s="152" t="s">
        <v>1</v>
      </c>
      <c r="H182" s="23"/>
      <c r="I182" s="173" t="s">
        <v>0</v>
      </c>
      <c r="J182" s="172">
        <v>800</v>
      </c>
      <c r="K182" s="216">
        <v>810160</v>
      </c>
      <c r="L182" s="216">
        <v>842555</v>
      </c>
      <c r="M182" s="60"/>
    </row>
    <row r="183" spans="1:13" ht="15.6" x14ac:dyDescent="0.3">
      <c r="A183" s="1"/>
      <c r="B183" s="73"/>
      <c r="C183" s="73"/>
      <c r="D183" s="73"/>
      <c r="E183" s="73"/>
      <c r="F183" s="74"/>
      <c r="G183" s="31" t="s">
        <v>7</v>
      </c>
      <c r="H183" s="31"/>
      <c r="I183" s="95" t="s">
        <v>175</v>
      </c>
      <c r="J183" s="35" t="s">
        <v>0</v>
      </c>
      <c r="K183" s="38">
        <f>SUM(K184)</f>
        <v>1025000</v>
      </c>
      <c r="L183" s="38">
        <f>SUM(L184)</f>
        <v>1733000</v>
      </c>
      <c r="M183" s="60"/>
    </row>
    <row r="184" spans="1:13" ht="15.6" x14ac:dyDescent="0.3">
      <c r="A184" s="1"/>
      <c r="B184" s="73"/>
      <c r="C184" s="73"/>
      <c r="D184" s="73"/>
      <c r="E184" s="73"/>
      <c r="F184" s="74"/>
      <c r="G184" s="145" t="s">
        <v>6</v>
      </c>
      <c r="H184" s="21"/>
      <c r="I184" s="29" t="s">
        <v>178</v>
      </c>
      <c r="J184" s="34"/>
      <c r="K184" s="36">
        <f>SUM(K185:K185)</f>
        <v>1025000</v>
      </c>
      <c r="L184" s="36">
        <f>SUM(L185:L185)</f>
        <v>1733000</v>
      </c>
      <c r="M184" s="60"/>
    </row>
    <row r="185" spans="1:13" ht="93.6" x14ac:dyDescent="0.3">
      <c r="A185" s="1"/>
      <c r="B185" s="73"/>
      <c r="C185" s="73"/>
      <c r="D185" s="73"/>
      <c r="E185" s="73"/>
      <c r="F185" s="74"/>
      <c r="G185" s="22" t="s">
        <v>3</v>
      </c>
      <c r="H185" s="22"/>
      <c r="I185" s="83" t="s">
        <v>0</v>
      </c>
      <c r="J185" s="18">
        <v>100</v>
      </c>
      <c r="K185" s="36">
        <v>1025000</v>
      </c>
      <c r="L185" s="36">
        <v>1733000</v>
      </c>
      <c r="M185" s="60"/>
    </row>
    <row r="186" spans="1:13" ht="78" x14ac:dyDescent="0.3">
      <c r="A186" s="1"/>
      <c r="B186" s="73"/>
      <c r="C186" s="73"/>
      <c r="D186" s="73"/>
      <c r="E186" s="73"/>
      <c r="F186" s="74"/>
      <c r="G186" s="99" t="s">
        <v>189</v>
      </c>
      <c r="H186" s="31">
        <v>868</v>
      </c>
      <c r="I186" s="83"/>
      <c r="J186" s="18"/>
      <c r="K186" s="38">
        <f>SUM(K187+K194)</f>
        <v>3831000</v>
      </c>
      <c r="L186" s="38">
        <f>SUM(L187+L194)</f>
        <v>3214000</v>
      </c>
      <c r="M186" s="60"/>
    </row>
    <row r="187" spans="1:13" ht="78" x14ac:dyDescent="0.3">
      <c r="A187" s="1"/>
      <c r="B187" s="73"/>
      <c r="C187" s="73"/>
      <c r="D187" s="73"/>
      <c r="E187" s="73"/>
      <c r="F187" s="74"/>
      <c r="G187" s="31" t="s">
        <v>60</v>
      </c>
      <c r="H187" s="31"/>
      <c r="I187" s="82" t="s">
        <v>166</v>
      </c>
      <c r="J187" s="35" t="s">
        <v>0</v>
      </c>
      <c r="K187" s="38">
        <f>SUM(K188)</f>
        <v>1475000</v>
      </c>
      <c r="L187" s="38">
        <f>SUM(L188)</f>
        <v>1025000</v>
      </c>
      <c r="M187" s="60"/>
    </row>
    <row r="188" spans="1:13" ht="46.8" x14ac:dyDescent="0.3">
      <c r="A188" s="1"/>
      <c r="B188" s="73"/>
      <c r="C188" s="73"/>
      <c r="D188" s="73"/>
      <c r="E188" s="73"/>
      <c r="F188" s="74"/>
      <c r="G188" s="27" t="s">
        <v>64</v>
      </c>
      <c r="H188" s="27"/>
      <c r="I188" s="85" t="s">
        <v>171</v>
      </c>
      <c r="J188" s="18"/>
      <c r="K188" s="216">
        <f>SUM(K189)</f>
        <v>1475000</v>
      </c>
      <c r="L188" s="216">
        <f>SUM(L189)</f>
        <v>1025000</v>
      </c>
      <c r="M188" s="60"/>
    </row>
    <row r="189" spans="1:13" ht="62.4" x14ac:dyDescent="0.3">
      <c r="A189" s="1"/>
      <c r="B189" s="73"/>
      <c r="C189" s="73"/>
      <c r="D189" s="73"/>
      <c r="E189" s="73"/>
      <c r="F189" s="74"/>
      <c r="G189" s="142" t="s">
        <v>173</v>
      </c>
      <c r="H189" s="55"/>
      <c r="I189" s="85" t="s">
        <v>172</v>
      </c>
      <c r="J189" s="18"/>
      <c r="K189" s="217">
        <f>SUM(K190+K192)</f>
        <v>1475000</v>
      </c>
      <c r="L189" s="217">
        <f>SUM(L190+L192)</f>
        <v>1025000</v>
      </c>
      <c r="M189" s="60"/>
    </row>
    <row r="190" spans="1:13" ht="66" customHeight="1" x14ac:dyDescent="0.3">
      <c r="A190" s="1"/>
      <c r="B190" s="73"/>
      <c r="C190" s="73"/>
      <c r="D190" s="73"/>
      <c r="E190" s="73"/>
      <c r="F190" s="74"/>
      <c r="G190" s="145" t="s">
        <v>61</v>
      </c>
      <c r="H190" s="21"/>
      <c r="I190" s="94" t="s">
        <v>174</v>
      </c>
      <c r="J190" s="18" t="s">
        <v>0</v>
      </c>
      <c r="K190" s="216">
        <f>SUM(K191:K191)</f>
        <v>852000</v>
      </c>
      <c r="L190" s="216">
        <f>SUM(L191:L191)</f>
        <v>513000</v>
      </c>
      <c r="M190" s="60"/>
    </row>
    <row r="191" spans="1:13" ht="31.2" x14ac:dyDescent="0.3">
      <c r="A191" s="1"/>
      <c r="B191" s="73"/>
      <c r="C191" s="73"/>
      <c r="D191" s="73"/>
      <c r="E191" s="73"/>
      <c r="F191" s="74"/>
      <c r="G191" s="22" t="s">
        <v>2</v>
      </c>
      <c r="H191" s="22"/>
      <c r="I191" s="87" t="s">
        <v>0</v>
      </c>
      <c r="J191" s="18">
        <v>200</v>
      </c>
      <c r="K191" s="216">
        <v>852000</v>
      </c>
      <c r="L191" s="216">
        <v>513000</v>
      </c>
      <c r="M191" s="60"/>
    </row>
    <row r="192" spans="1:13" ht="62.4" x14ac:dyDescent="0.3">
      <c r="A192" s="1"/>
      <c r="B192" s="101"/>
      <c r="C192" s="101"/>
      <c r="D192" s="101"/>
      <c r="E192" s="101"/>
      <c r="F192" s="102"/>
      <c r="G192" s="23" t="s">
        <v>192</v>
      </c>
      <c r="H192" s="23"/>
      <c r="I192" s="103" t="s">
        <v>193</v>
      </c>
      <c r="J192" s="18" t="s">
        <v>0</v>
      </c>
      <c r="K192" s="216">
        <f>SUM(K193:K193)</f>
        <v>623000</v>
      </c>
      <c r="L192" s="216">
        <f>SUM(L193:L193)</f>
        <v>512000</v>
      </c>
      <c r="M192" s="60"/>
    </row>
    <row r="193" spans="1:13" ht="31.2" x14ac:dyDescent="0.3">
      <c r="A193" s="1"/>
      <c r="B193" s="101"/>
      <c r="C193" s="101"/>
      <c r="D193" s="101"/>
      <c r="E193" s="101"/>
      <c r="F193" s="102"/>
      <c r="G193" s="23" t="s">
        <v>2</v>
      </c>
      <c r="H193" s="22"/>
      <c r="I193" s="104" t="s">
        <v>0</v>
      </c>
      <c r="J193" s="18">
        <v>200</v>
      </c>
      <c r="K193" s="216">
        <v>623000</v>
      </c>
      <c r="L193" s="216">
        <v>512000</v>
      </c>
      <c r="M193" s="60"/>
    </row>
    <row r="194" spans="1:13" ht="15.6" x14ac:dyDescent="0.3">
      <c r="A194" s="1"/>
      <c r="B194" s="73"/>
      <c r="C194" s="73"/>
      <c r="D194" s="73"/>
      <c r="E194" s="73"/>
      <c r="F194" s="74"/>
      <c r="G194" s="31" t="s">
        <v>7</v>
      </c>
      <c r="H194" s="31"/>
      <c r="I194" s="95" t="s">
        <v>175</v>
      </c>
      <c r="J194" s="35" t="s">
        <v>0</v>
      </c>
      <c r="K194" s="38">
        <f>SUM(K195)</f>
        <v>2356000</v>
      </c>
      <c r="L194" s="38">
        <f>SUM(L195)</f>
        <v>2189000</v>
      </c>
      <c r="M194" s="60"/>
    </row>
    <row r="195" spans="1:13" ht="15.6" x14ac:dyDescent="0.3">
      <c r="A195" s="1"/>
      <c r="B195" s="73"/>
      <c r="C195" s="73"/>
      <c r="D195" s="73"/>
      <c r="E195" s="73"/>
      <c r="F195" s="74"/>
      <c r="G195" s="145" t="s">
        <v>6</v>
      </c>
      <c r="H195" s="21"/>
      <c r="I195" s="29" t="s">
        <v>178</v>
      </c>
      <c r="J195" s="34"/>
      <c r="K195" s="36">
        <f>SUM(K196:K196)</f>
        <v>2356000</v>
      </c>
      <c r="L195" s="36">
        <f>SUM(L196:L196)</f>
        <v>2189000</v>
      </c>
      <c r="M195" s="60"/>
    </row>
    <row r="196" spans="1:13" ht="93.6" x14ac:dyDescent="0.3">
      <c r="A196" s="1"/>
      <c r="B196" s="73"/>
      <c r="C196" s="73"/>
      <c r="D196" s="73"/>
      <c r="E196" s="73"/>
      <c r="F196" s="74"/>
      <c r="G196" s="23" t="s">
        <v>3</v>
      </c>
      <c r="H196" s="23"/>
      <c r="I196" s="83" t="s">
        <v>0</v>
      </c>
      <c r="J196" s="18">
        <v>100</v>
      </c>
      <c r="K196" s="36">
        <v>2356000</v>
      </c>
      <c r="L196" s="36">
        <v>2189000</v>
      </c>
      <c r="M196" s="60"/>
    </row>
    <row r="197" spans="1:13" ht="62.4" x14ac:dyDescent="0.3">
      <c r="A197" s="1"/>
      <c r="B197" s="73"/>
      <c r="C197" s="73"/>
      <c r="D197" s="73"/>
      <c r="E197" s="73"/>
      <c r="F197" s="74"/>
      <c r="G197" s="31" t="s">
        <v>190</v>
      </c>
      <c r="H197" s="31">
        <v>869</v>
      </c>
      <c r="I197" s="83"/>
      <c r="J197" s="18"/>
      <c r="K197" s="38">
        <f>SUM(K198)</f>
        <v>294485796</v>
      </c>
      <c r="L197" s="38">
        <f>SUM(L198)</f>
        <v>313067332</v>
      </c>
      <c r="M197" s="60"/>
    </row>
    <row r="198" spans="1:13" ht="62.4" x14ac:dyDescent="0.3">
      <c r="A198" s="1"/>
      <c r="B198" s="297" t="s">
        <v>28</v>
      </c>
      <c r="C198" s="297"/>
      <c r="D198" s="297"/>
      <c r="E198" s="297"/>
      <c r="F198" s="298"/>
      <c r="G198" s="31" t="s">
        <v>47</v>
      </c>
      <c r="H198" s="31"/>
      <c r="I198" s="82" t="s">
        <v>96</v>
      </c>
      <c r="J198" s="35" t="s">
        <v>0</v>
      </c>
      <c r="K198" s="38">
        <f>SUM(K199+K264+K269)</f>
        <v>294485796</v>
      </c>
      <c r="L198" s="38">
        <f>SUM(L199+L264+L269)</f>
        <v>313067332</v>
      </c>
      <c r="M198" s="58"/>
    </row>
    <row r="199" spans="1:13" ht="62.4" x14ac:dyDescent="0.3">
      <c r="A199" s="1"/>
      <c r="B199" s="299" t="s">
        <v>27</v>
      </c>
      <c r="C199" s="299"/>
      <c r="D199" s="299"/>
      <c r="E199" s="299"/>
      <c r="F199" s="300"/>
      <c r="G199" s="153" t="s">
        <v>215</v>
      </c>
      <c r="H199" s="56"/>
      <c r="I199" s="85" t="s">
        <v>97</v>
      </c>
      <c r="J199" s="34" t="s">
        <v>0</v>
      </c>
      <c r="K199" s="218">
        <f>SUM(K200+K243+K246+K254+K257)</f>
        <v>292795796</v>
      </c>
      <c r="L199" s="218">
        <f>SUM(L200+L243+L246+L254+L257)</f>
        <v>312050332</v>
      </c>
      <c r="M199" s="59"/>
    </row>
    <row r="200" spans="1:13" ht="78" x14ac:dyDescent="0.3">
      <c r="A200" s="1"/>
      <c r="B200" s="49"/>
      <c r="C200" s="49"/>
      <c r="D200" s="49"/>
      <c r="E200" s="49"/>
      <c r="F200" s="50"/>
      <c r="G200" s="148" t="s">
        <v>99</v>
      </c>
      <c r="H200" s="56"/>
      <c r="I200" s="85" t="s">
        <v>98</v>
      </c>
      <c r="J200" s="32"/>
      <c r="K200" s="217">
        <f>SUM(K204+K207+K210+K213+K215+K217+K220+K223+K226+K229+K233+K235+K241+K201+K239+K237)</f>
        <v>155754580</v>
      </c>
      <c r="L200" s="217">
        <f>SUM(L204+L207+L210+L213+L215+L217+L220+L223+L226+L229+L233+L235+L241+L201+L239+L237)</f>
        <v>173917366</v>
      </c>
      <c r="M200" s="59"/>
    </row>
    <row r="201" spans="1:13" ht="31.2" x14ac:dyDescent="0.3">
      <c r="A201" s="1"/>
      <c r="B201" s="156"/>
      <c r="C201" s="156"/>
      <c r="D201" s="156"/>
      <c r="E201" s="156"/>
      <c r="F201" s="157"/>
      <c r="G201" s="56" t="s">
        <v>243</v>
      </c>
      <c r="H201" s="56"/>
      <c r="I201" s="94" t="s">
        <v>244</v>
      </c>
      <c r="J201" s="32"/>
      <c r="K201" s="216">
        <f>SUM(K202:K203)</f>
        <v>325000</v>
      </c>
      <c r="L201" s="216">
        <f>SUM(L202:L203)</f>
        <v>195000</v>
      </c>
      <c r="M201" s="59"/>
    </row>
    <row r="202" spans="1:13" ht="31.2" x14ac:dyDescent="0.3">
      <c r="A202" s="1"/>
      <c r="B202" s="180"/>
      <c r="C202" s="180"/>
      <c r="D202" s="180"/>
      <c r="E202" s="180"/>
      <c r="F202" s="181"/>
      <c r="G202" s="23" t="s">
        <v>2</v>
      </c>
      <c r="H202" s="23"/>
      <c r="I202" s="17"/>
      <c r="J202" s="18">
        <v>200</v>
      </c>
      <c r="K202" s="219">
        <v>5000</v>
      </c>
      <c r="L202" s="219">
        <v>2000</v>
      </c>
      <c r="M202" s="59"/>
    </row>
    <row r="203" spans="1:13" ht="31.2" x14ac:dyDescent="0.3">
      <c r="A203" s="1"/>
      <c r="B203" s="156"/>
      <c r="C203" s="156"/>
      <c r="D203" s="156"/>
      <c r="E203" s="156"/>
      <c r="F203" s="157"/>
      <c r="G203" s="23" t="s">
        <v>5</v>
      </c>
      <c r="H203" s="56"/>
      <c r="I203" s="85"/>
      <c r="J203" s="18">
        <v>300</v>
      </c>
      <c r="K203" s="219">
        <v>320000</v>
      </c>
      <c r="L203" s="219">
        <v>193000</v>
      </c>
      <c r="M203" s="59"/>
    </row>
    <row r="204" spans="1:13" ht="46.8" x14ac:dyDescent="0.3">
      <c r="A204" s="1"/>
      <c r="B204" s="15"/>
      <c r="C204" s="15"/>
      <c r="D204" s="15"/>
      <c r="E204" s="15"/>
      <c r="F204" s="16"/>
      <c r="G204" s="26" t="s">
        <v>100</v>
      </c>
      <c r="H204" s="26"/>
      <c r="I204" s="112" t="s">
        <v>101</v>
      </c>
      <c r="J204" s="18"/>
      <c r="K204" s="216">
        <f>SUM(K205:K206)</f>
        <v>185047</v>
      </c>
      <c r="L204" s="216">
        <f>SUM(L205:L206)</f>
        <v>185047</v>
      </c>
      <c r="M204" s="60"/>
    </row>
    <row r="205" spans="1:13" ht="31.2" x14ac:dyDescent="0.3">
      <c r="A205" s="1"/>
      <c r="B205" s="126"/>
      <c r="C205" s="126"/>
      <c r="D205" s="126"/>
      <c r="E205" s="126"/>
      <c r="F205" s="127"/>
      <c r="G205" s="23" t="s">
        <v>2</v>
      </c>
      <c r="H205" s="23"/>
      <c r="I205" s="17"/>
      <c r="J205" s="18">
        <v>200</v>
      </c>
      <c r="K205" s="216">
        <v>2700</v>
      </c>
      <c r="L205" s="216">
        <v>2700</v>
      </c>
      <c r="M205" s="60"/>
    </row>
    <row r="206" spans="1:13" ht="31.2" x14ac:dyDescent="0.3">
      <c r="A206" s="1"/>
      <c r="B206" s="44"/>
      <c r="C206" s="44"/>
      <c r="D206" s="44"/>
      <c r="E206" s="44"/>
      <c r="F206" s="45"/>
      <c r="G206" s="23" t="s">
        <v>5</v>
      </c>
      <c r="H206" s="23"/>
      <c r="I206" s="17" t="s">
        <v>0</v>
      </c>
      <c r="J206" s="18">
        <v>300</v>
      </c>
      <c r="K206" s="216">
        <v>182347</v>
      </c>
      <c r="L206" s="216">
        <v>182347</v>
      </c>
      <c r="M206" s="60"/>
    </row>
    <row r="207" spans="1:13" ht="78" x14ac:dyDescent="0.3">
      <c r="A207" s="1"/>
      <c r="B207" s="15"/>
      <c r="C207" s="15"/>
      <c r="D207" s="15"/>
      <c r="E207" s="15"/>
      <c r="F207" s="16"/>
      <c r="G207" s="149" t="s">
        <v>102</v>
      </c>
      <c r="H207" s="56"/>
      <c r="I207" s="200" t="s">
        <v>103</v>
      </c>
      <c r="J207" s="18"/>
      <c r="K207" s="216">
        <f>SUM(K208:K209)</f>
        <v>2599804</v>
      </c>
      <c r="L207" s="216">
        <f>SUM(L208:L209)</f>
        <v>2703716</v>
      </c>
      <c r="M207" s="60"/>
    </row>
    <row r="208" spans="1:13" ht="31.2" x14ac:dyDescent="0.3">
      <c r="A208" s="1"/>
      <c r="B208" s="126"/>
      <c r="C208" s="126"/>
      <c r="D208" s="126"/>
      <c r="E208" s="126"/>
      <c r="F208" s="127"/>
      <c r="G208" s="23" t="s">
        <v>2</v>
      </c>
      <c r="H208" s="23"/>
      <c r="I208" s="17"/>
      <c r="J208" s="18">
        <v>200</v>
      </c>
      <c r="K208" s="236">
        <v>30000</v>
      </c>
      <c r="L208" s="236">
        <v>30000</v>
      </c>
      <c r="M208" s="60"/>
    </row>
    <row r="209" spans="1:13" ht="31.2" x14ac:dyDescent="0.3">
      <c r="A209" s="1"/>
      <c r="B209" s="19"/>
      <c r="C209" s="19"/>
      <c r="D209" s="19"/>
      <c r="E209" s="19"/>
      <c r="F209" s="20"/>
      <c r="G209" s="24" t="s">
        <v>5</v>
      </c>
      <c r="H209" s="23"/>
      <c r="I209" s="17" t="s">
        <v>0</v>
      </c>
      <c r="J209" s="18">
        <v>300</v>
      </c>
      <c r="K209" s="216">
        <v>2569804</v>
      </c>
      <c r="L209" s="216">
        <v>2673716</v>
      </c>
      <c r="M209" s="60"/>
    </row>
    <row r="210" spans="1:13" ht="46.8" x14ac:dyDescent="0.3">
      <c r="A210" s="1"/>
      <c r="B210" s="295" t="s">
        <v>26</v>
      </c>
      <c r="C210" s="295"/>
      <c r="D210" s="295"/>
      <c r="E210" s="295"/>
      <c r="F210" s="296"/>
      <c r="G210" s="23" t="s">
        <v>104</v>
      </c>
      <c r="H210" s="23"/>
      <c r="I210" s="114" t="s">
        <v>105</v>
      </c>
      <c r="J210" s="18" t="s">
        <v>0</v>
      </c>
      <c r="K210" s="216">
        <f>SUM(K211:K212)</f>
        <v>15426000</v>
      </c>
      <c r="L210" s="216">
        <f>SUM(L211:L212)</f>
        <v>15426000</v>
      </c>
      <c r="M210" s="60"/>
    </row>
    <row r="211" spans="1:13" ht="31.2" x14ac:dyDescent="0.3">
      <c r="A211" s="1"/>
      <c r="B211" s="124"/>
      <c r="C211" s="124"/>
      <c r="D211" s="124"/>
      <c r="E211" s="124"/>
      <c r="F211" s="125"/>
      <c r="G211" s="23" t="s">
        <v>2</v>
      </c>
      <c r="H211" s="23"/>
      <c r="I211" s="17"/>
      <c r="J211" s="18">
        <v>200</v>
      </c>
      <c r="K211" s="236">
        <v>190000</v>
      </c>
      <c r="L211" s="236">
        <v>190000</v>
      </c>
      <c r="M211" s="60"/>
    </row>
    <row r="212" spans="1:13" ht="31.2" x14ac:dyDescent="0.3">
      <c r="A212" s="1"/>
      <c r="B212" s="293">
        <v>500</v>
      </c>
      <c r="C212" s="293"/>
      <c r="D212" s="293"/>
      <c r="E212" s="293"/>
      <c r="F212" s="294"/>
      <c r="G212" s="23" t="s">
        <v>5</v>
      </c>
      <c r="H212" s="23"/>
      <c r="I212" s="17" t="s">
        <v>0</v>
      </c>
      <c r="J212" s="18">
        <v>300</v>
      </c>
      <c r="K212" s="216">
        <v>15236000</v>
      </c>
      <c r="L212" s="216">
        <v>15236000</v>
      </c>
      <c r="M212" s="60"/>
    </row>
    <row r="213" spans="1:13" ht="113.25" customHeight="1" x14ac:dyDescent="0.3">
      <c r="A213" s="1"/>
      <c r="B213" s="301" t="s">
        <v>25</v>
      </c>
      <c r="C213" s="301"/>
      <c r="D213" s="301"/>
      <c r="E213" s="301"/>
      <c r="F213" s="302"/>
      <c r="G213" s="149" t="s">
        <v>106</v>
      </c>
      <c r="H213" s="56"/>
      <c r="I213" s="94" t="s">
        <v>107</v>
      </c>
      <c r="J213" s="18" t="s">
        <v>0</v>
      </c>
      <c r="K213" s="216">
        <f>SUM(K214)</f>
        <v>157327</v>
      </c>
      <c r="L213" s="216">
        <f>SUM(L214)</f>
        <v>163620</v>
      </c>
      <c r="M213" s="60"/>
    </row>
    <row r="214" spans="1:13" ht="31.2" x14ac:dyDescent="0.3">
      <c r="A214" s="1"/>
      <c r="B214" s="293">
        <v>500</v>
      </c>
      <c r="C214" s="293"/>
      <c r="D214" s="293"/>
      <c r="E214" s="293"/>
      <c r="F214" s="294"/>
      <c r="G214" s="23" t="s">
        <v>5</v>
      </c>
      <c r="H214" s="23"/>
      <c r="I214" s="17" t="s">
        <v>0</v>
      </c>
      <c r="J214" s="18">
        <v>300</v>
      </c>
      <c r="K214" s="216">
        <v>157327</v>
      </c>
      <c r="L214" s="216">
        <v>163620</v>
      </c>
      <c r="M214" s="60"/>
    </row>
    <row r="215" spans="1:13" ht="126.75" customHeight="1" x14ac:dyDescent="0.3">
      <c r="A215" s="1"/>
      <c r="B215" s="301" t="s">
        <v>24</v>
      </c>
      <c r="C215" s="301"/>
      <c r="D215" s="301"/>
      <c r="E215" s="301"/>
      <c r="F215" s="302"/>
      <c r="G215" s="259" t="s">
        <v>319</v>
      </c>
      <c r="H215" s="65"/>
      <c r="I215" s="112" t="s">
        <v>320</v>
      </c>
      <c r="J215" s="18" t="s">
        <v>0</v>
      </c>
      <c r="K215" s="216">
        <f>SUM(K216)</f>
        <v>10345172</v>
      </c>
      <c r="L215" s="216">
        <f>SUM(L216)</f>
        <v>10758977</v>
      </c>
      <c r="M215" s="60"/>
    </row>
    <row r="216" spans="1:13" ht="31.2" x14ac:dyDescent="0.3">
      <c r="A216" s="1"/>
      <c r="B216" s="293">
        <v>500</v>
      </c>
      <c r="C216" s="293"/>
      <c r="D216" s="293"/>
      <c r="E216" s="293"/>
      <c r="F216" s="294"/>
      <c r="G216" s="23" t="s">
        <v>5</v>
      </c>
      <c r="H216" s="22"/>
      <c r="I216" s="17" t="s">
        <v>0</v>
      </c>
      <c r="J216" s="18">
        <v>300</v>
      </c>
      <c r="K216" s="216">
        <v>10345172</v>
      </c>
      <c r="L216" s="216">
        <v>10758977</v>
      </c>
      <c r="M216" s="60"/>
    </row>
    <row r="217" spans="1:13" ht="46.8" x14ac:dyDescent="0.3">
      <c r="A217" s="1"/>
      <c r="B217" s="301" t="s">
        <v>23</v>
      </c>
      <c r="C217" s="301"/>
      <c r="D217" s="301"/>
      <c r="E217" s="301"/>
      <c r="F217" s="302"/>
      <c r="G217" s="23" t="s">
        <v>108</v>
      </c>
      <c r="H217" s="23"/>
      <c r="I217" s="112" t="s">
        <v>280</v>
      </c>
      <c r="J217" s="18" t="s">
        <v>0</v>
      </c>
      <c r="K217" s="216">
        <f>SUM(K218:K219)</f>
        <v>8142000</v>
      </c>
      <c r="L217" s="216">
        <f>SUM(L218:L219)</f>
        <v>10382000</v>
      </c>
      <c r="M217" s="60"/>
    </row>
    <row r="218" spans="1:13" ht="31.2" x14ac:dyDescent="0.3">
      <c r="A218" s="1"/>
      <c r="B218" s="128"/>
      <c r="C218" s="128"/>
      <c r="D218" s="128"/>
      <c r="E218" s="128"/>
      <c r="F218" s="129"/>
      <c r="G218" s="23" t="s">
        <v>2</v>
      </c>
      <c r="H218" s="23"/>
      <c r="I218" s="17"/>
      <c r="J218" s="18">
        <v>200</v>
      </c>
      <c r="K218" s="216">
        <v>142000</v>
      </c>
      <c r="L218" s="216">
        <v>182000</v>
      </c>
      <c r="M218" s="60"/>
    </row>
    <row r="219" spans="1:13" ht="31.2" x14ac:dyDescent="0.3">
      <c r="A219" s="1"/>
      <c r="B219" s="293">
        <v>500</v>
      </c>
      <c r="C219" s="293"/>
      <c r="D219" s="293"/>
      <c r="E219" s="293"/>
      <c r="F219" s="294"/>
      <c r="G219" s="23" t="s">
        <v>5</v>
      </c>
      <c r="H219" s="23"/>
      <c r="I219" s="17" t="s">
        <v>0</v>
      </c>
      <c r="J219" s="18">
        <v>300</v>
      </c>
      <c r="K219" s="216">
        <v>8000000</v>
      </c>
      <c r="L219" s="216">
        <v>10200000</v>
      </c>
      <c r="M219" s="60"/>
    </row>
    <row r="220" spans="1:13" ht="78" x14ac:dyDescent="0.3">
      <c r="A220" s="1"/>
      <c r="B220" s="301" t="s">
        <v>22</v>
      </c>
      <c r="C220" s="301"/>
      <c r="D220" s="301"/>
      <c r="E220" s="301"/>
      <c r="F220" s="302"/>
      <c r="G220" s="145" t="s">
        <v>109</v>
      </c>
      <c r="H220" s="66"/>
      <c r="I220" s="112" t="s">
        <v>281</v>
      </c>
      <c r="J220" s="18" t="s">
        <v>0</v>
      </c>
      <c r="K220" s="216">
        <f>SUM(K221:K222)</f>
        <v>13691000</v>
      </c>
      <c r="L220" s="216">
        <f>SUM(L221:L222)</f>
        <v>17456000</v>
      </c>
      <c r="M220" s="60"/>
    </row>
    <row r="221" spans="1:13" ht="31.2" x14ac:dyDescent="0.3">
      <c r="A221" s="1"/>
      <c r="B221" s="128"/>
      <c r="C221" s="128"/>
      <c r="D221" s="128"/>
      <c r="E221" s="128"/>
      <c r="F221" s="129"/>
      <c r="G221" s="23" t="s">
        <v>2</v>
      </c>
      <c r="H221" s="23"/>
      <c r="I221" s="17"/>
      <c r="J221" s="18">
        <v>200</v>
      </c>
      <c r="K221" s="216">
        <v>151000</v>
      </c>
      <c r="L221" s="216">
        <v>156000</v>
      </c>
      <c r="M221" s="60"/>
    </row>
    <row r="222" spans="1:13" ht="31.2" x14ac:dyDescent="0.3">
      <c r="A222" s="1"/>
      <c r="B222" s="293">
        <v>500</v>
      </c>
      <c r="C222" s="293"/>
      <c r="D222" s="293"/>
      <c r="E222" s="293"/>
      <c r="F222" s="294"/>
      <c r="G222" s="23" t="s">
        <v>5</v>
      </c>
      <c r="H222" s="23"/>
      <c r="I222" s="83" t="s">
        <v>0</v>
      </c>
      <c r="J222" s="18">
        <v>300</v>
      </c>
      <c r="K222" s="216">
        <v>13540000</v>
      </c>
      <c r="L222" s="216">
        <v>17300000</v>
      </c>
      <c r="M222" s="60"/>
    </row>
    <row r="223" spans="1:13" ht="93.6" x14ac:dyDescent="0.3">
      <c r="A223" s="1"/>
      <c r="B223" s="189"/>
      <c r="C223" s="189"/>
      <c r="D223" s="189"/>
      <c r="E223" s="189"/>
      <c r="F223" s="190"/>
      <c r="G223" s="203" t="s">
        <v>110</v>
      </c>
      <c r="H223" s="204"/>
      <c r="I223" s="193" t="s">
        <v>282</v>
      </c>
      <c r="J223" s="18" t="s">
        <v>0</v>
      </c>
      <c r="K223" s="216">
        <f>SUM(K224:K225)</f>
        <v>19790000</v>
      </c>
      <c r="L223" s="216">
        <f>SUM(L224:L225)</f>
        <v>25545000</v>
      </c>
      <c r="M223" s="60"/>
    </row>
    <row r="224" spans="1:13" ht="31.2" x14ac:dyDescent="0.3">
      <c r="A224" s="1"/>
      <c r="B224" s="189"/>
      <c r="C224" s="189"/>
      <c r="D224" s="189"/>
      <c r="E224" s="189"/>
      <c r="F224" s="190"/>
      <c r="G224" s="23" t="s">
        <v>2</v>
      </c>
      <c r="H224" s="23"/>
      <c r="I224" s="17"/>
      <c r="J224" s="18">
        <v>200</v>
      </c>
      <c r="K224" s="216">
        <v>290000</v>
      </c>
      <c r="L224" s="216">
        <v>345000</v>
      </c>
      <c r="M224" s="60"/>
    </row>
    <row r="225" spans="1:13" ht="31.2" x14ac:dyDescent="0.3">
      <c r="A225" s="1"/>
      <c r="B225" s="301" t="s">
        <v>21</v>
      </c>
      <c r="C225" s="301"/>
      <c r="D225" s="301"/>
      <c r="E225" s="301"/>
      <c r="F225" s="302"/>
      <c r="G225" s="23" t="s">
        <v>5</v>
      </c>
      <c r="H225" s="205"/>
      <c r="I225" s="116" t="s">
        <v>0</v>
      </c>
      <c r="J225" s="18">
        <v>300</v>
      </c>
      <c r="K225" s="216">
        <v>19500000</v>
      </c>
      <c r="L225" s="216">
        <v>25200000</v>
      </c>
      <c r="M225" s="60"/>
    </row>
    <row r="226" spans="1:13" ht="15.6" x14ac:dyDescent="0.3">
      <c r="A226" s="1"/>
      <c r="B226" s="128"/>
      <c r="C226" s="128"/>
      <c r="D226" s="128"/>
      <c r="E226" s="128"/>
      <c r="F226" s="129"/>
      <c r="G226" s="29" t="s">
        <v>111</v>
      </c>
      <c r="H226" s="23"/>
      <c r="I226" s="112" t="s">
        <v>283</v>
      </c>
      <c r="J226" s="18" t="s">
        <v>0</v>
      </c>
      <c r="K226" s="216">
        <f>SUM(K227:K228)</f>
        <v>8123520</v>
      </c>
      <c r="L226" s="216">
        <f>SUM(L227:L228)</f>
        <v>10354900</v>
      </c>
      <c r="M226" s="60"/>
    </row>
    <row r="227" spans="1:13" ht="31.2" x14ac:dyDescent="0.3">
      <c r="A227" s="1"/>
      <c r="B227" s="293">
        <v>500</v>
      </c>
      <c r="C227" s="293"/>
      <c r="D227" s="293"/>
      <c r="E227" s="293"/>
      <c r="F227" s="294"/>
      <c r="G227" s="23" t="s">
        <v>2</v>
      </c>
      <c r="H227" s="23"/>
      <c r="I227" s="17"/>
      <c r="J227" s="18">
        <v>200</v>
      </c>
      <c r="K227" s="216">
        <v>123000</v>
      </c>
      <c r="L227" s="216">
        <v>144900</v>
      </c>
      <c r="M227" s="60"/>
    </row>
    <row r="228" spans="1:13" ht="31.2" x14ac:dyDescent="0.3">
      <c r="A228" s="1"/>
      <c r="B228" s="301" t="s">
        <v>20</v>
      </c>
      <c r="C228" s="301"/>
      <c r="D228" s="301"/>
      <c r="E228" s="301"/>
      <c r="F228" s="302"/>
      <c r="G228" s="23" t="s">
        <v>5</v>
      </c>
      <c r="H228" s="29"/>
      <c r="I228" s="17" t="s">
        <v>0</v>
      </c>
      <c r="J228" s="18">
        <v>300</v>
      </c>
      <c r="K228" s="216">
        <v>8000520</v>
      </c>
      <c r="L228" s="216">
        <v>10210000</v>
      </c>
      <c r="M228" s="60"/>
    </row>
    <row r="229" spans="1:13" ht="46.8" x14ac:dyDescent="0.3">
      <c r="A229" s="1"/>
      <c r="B229" s="105"/>
      <c r="C229" s="105"/>
      <c r="D229" s="105"/>
      <c r="E229" s="105"/>
      <c r="F229" s="106"/>
      <c r="G229" s="145" t="s">
        <v>112</v>
      </c>
      <c r="H229" s="79"/>
      <c r="I229" s="112" t="s">
        <v>284</v>
      </c>
      <c r="J229" s="18" t="s">
        <v>0</v>
      </c>
      <c r="K229" s="216">
        <f>SUM(K230:K232)</f>
        <v>9021685</v>
      </c>
      <c r="L229" s="216">
        <f>SUM(L230:L232)</f>
        <v>9021685</v>
      </c>
      <c r="M229" s="60"/>
    </row>
    <row r="230" spans="1:13" ht="93.6" x14ac:dyDescent="0.3">
      <c r="A230" s="1"/>
      <c r="B230" s="293">
        <v>500</v>
      </c>
      <c r="C230" s="293"/>
      <c r="D230" s="293"/>
      <c r="E230" s="293"/>
      <c r="F230" s="294"/>
      <c r="G230" s="22" t="s">
        <v>3</v>
      </c>
      <c r="H230" s="23"/>
      <c r="I230" s="104" t="s">
        <v>0</v>
      </c>
      <c r="J230" s="18">
        <v>100</v>
      </c>
      <c r="K230" s="216">
        <v>7322977</v>
      </c>
      <c r="L230" s="216">
        <v>7322977</v>
      </c>
      <c r="M230" s="60"/>
    </row>
    <row r="231" spans="1:13" ht="31.2" x14ac:dyDescent="0.3">
      <c r="A231" s="1"/>
      <c r="B231" s="301" t="s">
        <v>19</v>
      </c>
      <c r="C231" s="301"/>
      <c r="D231" s="301"/>
      <c r="E231" s="301"/>
      <c r="F231" s="302"/>
      <c r="G231" s="23" t="s">
        <v>2</v>
      </c>
      <c r="H231" s="66"/>
      <c r="I231" s="17"/>
      <c r="J231" s="18">
        <v>200</v>
      </c>
      <c r="K231" s="216">
        <v>1695708</v>
      </c>
      <c r="L231" s="216">
        <v>1695708</v>
      </c>
      <c r="M231" s="60"/>
    </row>
    <row r="232" spans="1:13" ht="15.6" x14ac:dyDescent="0.3">
      <c r="A232" s="1"/>
      <c r="B232" s="9"/>
      <c r="C232" s="9"/>
      <c r="D232" s="9"/>
      <c r="E232" s="9"/>
      <c r="F232" s="10"/>
      <c r="G232" s="23" t="s">
        <v>1</v>
      </c>
      <c r="H232" s="22"/>
      <c r="I232" s="17" t="s">
        <v>0</v>
      </c>
      <c r="J232" s="18">
        <v>800</v>
      </c>
      <c r="K232" s="216">
        <v>3000</v>
      </c>
      <c r="L232" s="216">
        <v>3000</v>
      </c>
      <c r="M232" s="60"/>
    </row>
    <row r="233" spans="1:13" ht="46.8" x14ac:dyDescent="0.3">
      <c r="A233" s="1"/>
      <c r="B233" s="9"/>
      <c r="C233" s="9"/>
      <c r="D233" s="9"/>
      <c r="E233" s="9"/>
      <c r="F233" s="10"/>
      <c r="G233" s="65" t="s">
        <v>113</v>
      </c>
      <c r="H233" s="23"/>
      <c r="I233" s="114" t="s">
        <v>285</v>
      </c>
      <c r="J233" s="18" t="s">
        <v>0</v>
      </c>
      <c r="K233" s="216">
        <f>SUM(K234)</f>
        <v>11933000</v>
      </c>
      <c r="L233" s="216">
        <f>SUM(L234)</f>
        <v>15215000</v>
      </c>
      <c r="M233" s="60"/>
    </row>
    <row r="234" spans="1:13" ht="31.2" x14ac:dyDescent="0.3">
      <c r="A234" s="1"/>
      <c r="B234" s="293">
        <v>500</v>
      </c>
      <c r="C234" s="293"/>
      <c r="D234" s="293"/>
      <c r="E234" s="293"/>
      <c r="F234" s="294"/>
      <c r="G234" s="23" t="s">
        <v>5</v>
      </c>
      <c r="H234" s="23"/>
      <c r="I234" s="17" t="s">
        <v>0</v>
      </c>
      <c r="J234" s="18">
        <v>300</v>
      </c>
      <c r="K234" s="216">
        <v>11933000</v>
      </c>
      <c r="L234" s="216">
        <v>15215000</v>
      </c>
      <c r="M234" s="60"/>
    </row>
    <row r="235" spans="1:13" ht="78" x14ac:dyDescent="0.3">
      <c r="A235" s="1"/>
      <c r="B235" s="189"/>
      <c r="C235" s="189"/>
      <c r="D235" s="189"/>
      <c r="E235" s="189"/>
      <c r="F235" s="190"/>
      <c r="G235" s="23" t="s">
        <v>224</v>
      </c>
      <c r="H235" s="23"/>
      <c r="I235" s="17" t="s">
        <v>286</v>
      </c>
      <c r="J235" s="18"/>
      <c r="K235" s="216">
        <f>SUM(K236)</f>
        <v>9687</v>
      </c>
      <c r="L235" s="216">
        <f>SUM(L236)</f>
        <v>9687</v>
      </c>
      <c r="M235" s="60"/>
    </row>
    <row r="236" spans="1:13" ht="31.2" x14ac:dyDescent="0.3">
      <c r="A236" s="1"/>
      <c r="B236" s="189"/>
      <c r="C236" s="189"/>
      <c r="D236" s="189"/>
      <c r="E236" s="189"/>
      <c r="F236" s="190"/>
      <c r="G236" s="23" t="s">
        <v>2</v>
      </c>
      <c r="H236" s="23"/>
      <c r="I236" s="17"/>
      <c r="J236" s="18">
        <v>200</v>
      </c>
      <c r="K236" s="216">
        <v>9687</v>
      </c>
      <c r="L236" s="216">
        <v>9687</v>
      </c>
      <c r="M236" s="60"/>
    </row>
    <row r="237" spans="1:13" ht="62.4" x14ac:dyDescent="0.3">
      <c r="A237" s="1"/>
      <c r="B237" s="272"/>
      <c r="C237" s="272"/>
      <c r="D237" s="272"/>
      <c r="E237" s="272"/>
      <c r="F237" s="273"/>
      <c r="G237" s="23" t="s">
        <v>334</v>
      </c>
      <c r="H237" s="23"/>
      <c r="I237" s="223" t="s">
        <v>342</v>
      </c>
      <c r="J237" s="222"/>
      <c r="K237" s="216">
        <f>SUM(K238)</f>
        <v>443549</v>
      </c>
      <c r="L237" s="216">
        <f>SUM(L238)</f>
        <v>443549</v>
      </c>
      <c r="M237" s="60"/>
    </row>
    <row r="238" spans="1:13" ht="31.2" x14ac:dyDescent="0.3">
      <c r="A238" s="1"/>
      <c r="B238" s="272"/>
      <c r="C238" s="272"/>
      <c r="D238" s="272"/>
      <c r="E238" s="272"/>
      <c r="F238" s="273"/>
      <c r="G238" s="23" t="s">
        <v>2</v>
      </c>
      <c r="H238" s="23"/>
      <c r="I238" s="223"/>
      <c r="J238" s="222">
        <v>200</v>
      </c>
      <c r="K238" s="216">
        <v>443549</v>
      </c>
      <c r="L238" s="216">
        <v>443549</v>
      </c>
      <c r="M238" s="60"/>
    </row>
    <row r="239" spans="1:13" ht="46.8" x14ac:dyDescent="0.3">
      <c r="A239" s="1"/>
      <c r="B239" s="266"/>
      <c r="C239" s="266"/>
      <c r="D239" s="266"/>
      <c r="E239" s="266"/>
      <c r="F239" s="267"/>
      <c r="G239" s="23" t="s">
        <v>332</v>
      </c>
      <c r="H239" s="23"/>
      <c r="I239" s="223" t="s">
        <v>333</v>
      </c>
      <c r="J239" s="222"/>
      <c r="K239" s="216">
        <f>SUM(K240)</f>
        <v>54991959</v>
      </c>
      <c r="L239" s="216">
        <f>SUM(L240)</f>
        <v>55487355</v>
      </c>
      <c r="M239" s="60"/>
    </row>
    <row r="240" spans="1:13" ht="31.2" x14ac:dyDescent="0.3">
      <c r="A240" s="1"/>
      <c r="B240" s="266"/>
      <c r="C240" s="266"/>
      <c r="D240" s="266"/>
      <c r="E240" s="266"/>
      <c r="F240" s="267"/>
      <c r="G240" s="23" t="s">
        <v>5</v>
      </c>
      <c r="H240" s="23"/>
      <c r="I240" s="223" t="s">
        <v>0</v>
      </c>
      <c r="J240" s="222">
        <v>300</v>
      </c>
      <c r="K240" s="216">
        <v>54991959</v>
      </c>
      <c r="L240" s="216">
        <v>55487355</v>
      </c>
      <c r="M240" s="60"/>
    </row>
    <row r="241" spans="1:13" ht="62.4" x14ac:dyDescent="0.3">
      <c r="A241" s="1"/>
      <c r="B241" s="139"/>
      <c r="C241" s="139"/>
      <c r="D241" s="139"/>
      <c r="E241" s="139"/>
      <c r="F241" s="140"/>
      <c r="G241" s="23" t="s">
        <v>225</v>
      </c>
      <c r="H241" s="23"/>
      <c r="I241" s="17" t="s">
        <v>226</v>
      </c>
      <c r="J241" s="18"/>
      <c r="K241" s="216">
        <f>SUM(K242)</f>
        <v>569830</v>
      </c>
      <c r="L241" s="216">
        <f>SUM(L242)</f>
        <v>569830</v>
      </c>
      <c r="M241" s="60"/>
    </row>
    <row r="242" spans="1:13" ht="31.2" x14ac:dyDescent="0.3">
      <c r="A242" s="1"/>
      <c r="B242" s="139"/>
      <c r="C242" s="139"/>
      <c r="D242" s="139"/>
      <c r="E242" s="139"/>
      <c r="F242" s="140"/>
      <c r="G242" s="23" t="s">
        <v>5</v>
      </c>
      <c r="H242" s="23"/>
      <c r="I242" s="17" t="s">
        <v>0</v>
      </c>
      <c r="J242" s="18">
        <v>300</v>
      </c>
      <c r="K242" s="216">
        <v>569830</v>
      </c>
      <c r="L242" s="216">
        <v>569830</v>
      </c>
      <c r="M242" s="60"/>
    </row>
    <row r="243" spans="1:13" ht="62.4" x14ac:dyDescent="0.3">
      <c r="A243" s="1"/>
      <c r="B243" s="51"/>
      <c r="C243" s="51"/>
      <c r="D243" s="51"/>
      <c r="E243" s="51"/>
      <c r="F243" s="52"/>
      <c r="G243" s="27" t="s">
        <v>114</v>
      </c>
      <c r="H243" s="27"/>
      <c r="I243" s="93" t="s">
        <v>115</v>
      </c>
      <c r="J243" s="34"/>
      <c r="K243" s="218">
        <f t="shared" ref="K243:L244" si="11">SUM(K244)</f>
        <v>82451377</v>
      </c>
      <c r="L243" s="218">
        <f t="shared" si="11"/>
        <v>82451377</v>
      </c>
      <c r="M243" s="60"/>
    </row>
    <row r="244" spans="1:13" ht="111.75" customHeight="1" x14ac:dyDescent="0.3">
      <c r="A244" s="1"/>
      <c r="B244" s="51"/>
      <c r="C244" s="51"/>
      <c r="D244" s="51"/>
      <c r="E244" s="51"/>
      <c r="F244" s="52"/>
      <c r="G244" s="143" t="s">
        <v>116</v>
      </c>
      <c r="H244" s="65"/>
      <c r="I244" s="86" t="s">
        <v>288</v>
      </c>
      <c r="J244" s="18"/>
      <c r="K244" s="216">
        <f t="shared" si="11"/>
        <v>82451377</v>
      </c>
      <c r="L244" s="216">
        <f t="shared" si="11"/>
        <v>82451377</v>
      </c>
      <c r="M244" s="60"/>
    </row>
    <row r="245" spans="1:13" ht="46.8" x14ac:dyDescent="0.3">
      <c r="A245" s="1"/>
      <c r="B245" s="51"/>
      <c r="C245" s="51"/>
      <c r="D245" s="51"/>
      <c r="E245" s="51"/>
      <c r="F245" s="52"/>
      <c r="G245" s="23" t="s">
        <v>4</v>
      </c>
      <c r="H245" s="23"/>
      <c r="I245" s="83"/>
      <c r="J245" s="18">
        <v>600</v>
      </c>
      <c r="K245" s="216">
        <v>82451377</v>
      </c>
      <c r="L245" s="216">
        <v>82451377</v>
      </c>
      <c r="M245" s="60"/>
    </row>
    <row r="246" spans="1:13" ht="62.4" x14ac:dyDescent="0.3">
      <c r="A246" s="1"/>
      <c r="B246" s="51"/>
      <c r="C246" s="51"/>
      <c r="D246" s="51"/>
      <c r="E246" s="51"/>
      <c r="F246" s="52"/>
      <c r="G246" s="142" t="s">
        <v>117</v>
      </c>
      <c r="H246" s="55"/>
      <c r="I246" s="86" t="s">
        <v>118</v>
      </c>
      <c r="J246" s="18"/>
      <c r="K246" s="218">
        <f>SUM(K247+K252+K250)</f>
        <v>10055279</v>
      </c>
      <c r="L246" s="218">
        <f>SUM(L247+L252+K250)</f>
        <v>10996709</v>
      </c>
      <c r="M246" s="59"/>
    </row>
    <row r="247" spans="1:13" ht="31.2" x14ac:dyDescent="0.3">
      <c r="A247" s="1"/>
      <c r="B247" s="301" t="s">
        <v>18</v>
      </c>
      <c r="C247" s="301"/>
      <c r="D247" s="301"/>
      <c r="E247" s="301"/>
      <c r="F247" s="302"/>
      <c r="G247" s="145" t="s">
        <v>119</v>
      </c>
      <c r="H247" s="66"/>
      <c r="I247" s="94" t="s">
        <v>287</v>
      </c>
      <c r="J247" s="18" t="s">
        <v>0</v>
      </c>
      <c r="K247" s="216">
        <f>SUM(K248:K249)</f>
        <v>1848300</v>
      </c>
      <c r="L247" s="216">
        <f>SUM(L248:L249)</f>
        <v>2789730</v>
      </c>
      <c r="M247" s="59"/>
    </row>
    <row r="248" spans="1:13" ht="31.2" x14ac:dyDescent="0.3">
      <c r="A248" s="1"/>
      <c r="B248" s="128"/>
      <c r="C248" s="128"/>
      <c r="D248" s="128"/>
      <c r="E248" s="128"/>
      <c r="F248" s="129"/>
      <c r="G248" s="23" t="s">
        <v>2</v>
      </c>
      <c r="H248" s="23"/>
      <c r="I248" s="83"/>
      <c r="J248" s="18">
        <v>200</v>
      </c>
      <c r="K248" s="216">
        <v>30000</v>
      </c>
      <c r="L248" s="216">
        <v>50000</v>
      </c>
      <c r="M248" s="59"/>
    </row>
    <row r="249" spans="1:13" ht="31.2" x14ac:dyDescent="0.3">
      <c r="A249" s="1"/>
      <c r="B249" s="293">
        <v>500</v>
      </c>
      <c r="C249" s="293"/>
      <c r="D249" s="293"/>
      <c r="E249" s="293"/>
      <c r="F249" s="294"/>
      <c r="G249" s="23" t="s">
        <v>5</v>
      </c>
      <c r="H249" s="23"/>
      <c r="I249" s="83" t="s">
        <v>0</v>
      </c>
      <c r="J249" s="18">
        <v>300</v>
      </c>
      <c r="K249" s="216">
        <v>1818300</v>
      </c>
      <c r="L249" s="216">
        <v>2739730</v>
      </c>
      <c r="M249" s="60"/>
    </row>
    <row r="250" spans="1:13" ht="81" customHeight="1" x14ac:dyDescent="0.3">
      <c r="A250" s="1"/>
      <c r="B250" s="264"/>
      <c r="C250" s="264"/>
      <c r="D250" s="264"/>
      <c r="E250" s="264"/>
      <c r="F250" s="265"/>
      <c r="G250" s="23" t="s">
        <v>328</v>
      </c>
      <c r="H250" s="23"/>
      <c r="I250" s="223" t="s">
        <v>329</v>
      </c>
      <c r="J250" s="222"/>
      <c r="K250" s="216">
        <f t="shared" ref="K250:L250" si="12">SUM(K251)</f>
        <v>124650</v>
      </c>
      <c r="L250" s="216">
        <f t="shared" si="12"/>
        <v>124650</v>
      </c>
      <c r="M250" s="60"/>
    </row>
    <row r="251" spans="1:13" ht="31.2" x14ac:dyDescent="0.3">
      <c r="A251" s="1"/>
      <c r="B251" s="264"/>
      <c r="C251" s="264"/>
      <c r="D251" s="264"/>
      <c r="E251" s="264"/>
      <c r="F251" s="265"/>
      <c r="G251" s="23" t="s">
        <v>2</v>
      </c>
      <c r="H251" s="23"/>
      <c r="I251" s="223"/>
      <c r="J251" s="222">
        <v>200</v>
      </c>
      <c r="K251" s="216">
        <v>124650</v>
      </c>
      <c r="L251" s="216">
        <v>124650</v>
      </c>
      <c r="M251" s="60"/>
    </row>
    <row r="252" spans="1:13" ht="78" x14ac:dyDescent="0.3">
      <c r="A252" s="1"/>
      <c r="B252" s="257"/>
      <c r="C252" s="257"/>
      <c r="D252" s="257"/>
      <c r="E252" s="257"/>
      <c r="F252" s="258"/>
      <c r="G252" s="143" t="s">
        <v>321</v>
      </c>
      <c r="H252" s="23"/>
      <c r="I252" s="260" t="s">
        <v>322</v>
      </c>
      <c r="J252" s="222"/>
      <c r="K252" s="216">
        <f>SUM(K253:K253)</f>
        <v>8082329</v>
      </c>
      <c r="L252" s="216">
        <f>SUM(L253:L253)</f>
        <v>8082329</v>
      </c>
      <c r="M252" s="60"/>
    </row>
    <row r="253" spans="1:13" ht="31.2" x14ac:dyDescent="0.3">
      <c r="A253" s="1"/>
      <c r="B253" s="257"/>
      <c r="C253" s="257"/>
      <c r="D253" s="257"/>
      <c r="E253" s="257"/>
      <c r="F253" s="258"/>
      <c r="G253" s="23" t="s">
        <v>5</v>
      </c>
      <c r="H253" s="23"/>
      <c r="I253" s="223" t="s">
        <v>0</v>
      </c>
      <c r="J253" s="222">
        <v>300</v>
      </c>
      <c r="K253" s="216">
        <v>8082329</v>
      </c>
      <c r="L253" s="216">
        <v>8082329</v>
      </c>
      <c r="M253" s="60"/>
    </row>
    <row r="254" spans="1:13" ht="46.8" x14ac:dyDescent="0.3">
      <c r="A254" s="1"/>
      <c r="B254" s="51"/>
      <c r="C254" s="51"/>
      <c r="D254" s="51"/>
      <c r="E254" s="51"/>
      <c r="F254" s="52"/>
      <c r="G254" s="142" t="s">
        <v>120</v>
      </c>
      <c r="H254" s="55"/>
      <c r="I254" s="85" t="s">
        <v>121</v>
      </c>
      <c r="J254" s="18"/>
      <c r="K254" s="216">
        <f>SUM(K255:K255)</f>
        <v>91000</v>
      </c>
      <c r="L254" s="216">
        <f>SUM(L255:L255)</f>
        <v>55000</v>
      </c>
      <c r="M254" s="59"/>
    </row>
    <row r="255" spans="1:13" ht="31.2" x14ac:dyDescent="0.3">
      <c r="A255" s="1"/>
      <c r="B255" s="304" t="s">
        <v>17</v>
      </c>
      <c r="C255" s="305"/>
      <c r="D255" s="305"/>
      <c r="E255" s="305"/>
      <c r="F255" s="305"/>
      <c r="G255" s="143" t="s">
        <v>123</v>
      </c>
      <c r="H255" s="26"/>
      <c r="I255" s="86" t="s">
        <v>124</v>
      </c>
      <c r="J255" s="18" t="s">
        <v>0</v>
      </c>
      <c r="K255" s="216">
        <f>SUM(K256:K256)</f>
        <v>91000</v>
      </c>
      <c r="L255" s="216">
        <f>SUM(L256:L256)</f>
        <v>55000</v>
      </c>
      <c r="M255" s="59"/>
    </row>
    <row r="256" spans="1:13" ht="31.2" x14ac:dyDescent="0.3">
      <c r="A256" s="1"/>
      <c r="B256" s="294">
        <v>500</v>
      </c>
      <c r="C256" s="303"/>
      <c r="D256" s="303"/>
      <c r="E256" s="303"/>
      <c r="F256" s="303"/>
      <c r="G256" s="23" t="s">
        <v>2</v>
      </c>
      <c r="H256" s="23"/>
      <c r="I256" s="83"/>
      <c r="J256" s="18">
        <v>200</v>
      </c>
      <c r="K256" s="36">
        <v>91000</v>
      </c>
      <c r="L256" s="36">
        <v>55000</v>
      </c>
      <c r="M256" s="60"/>
    </row>
    <row r="257" spans="1:13" ht="46.8" x14ac:dyDescent="0.3">
      <c r="A257" s="1"/>
      <c r="B257" s="233"/>
      <c r="C257" s="237"/>
      <c r="D257" s="237"/>
      <c r="E257" s="237"/>
      <c r="F257" s="237"/>
      <c r="G257" s="22" t="s">
        <v>301</v>
      </c>
      <c r="H257" s="23"/>
      <c r="I257" s="238" t="s">
        <v>304</v>
      </c>
      <c r="J257" s="222"/>
      <c r="K257" s="216">
        <f>SUM(K258+K260+K262)</f>
        <v>44443560</v>
      </c>
      <c r="L257" s="216">
        <f>SUM(L258+L260+L262)</f>
        <v>44629880</v>
      </c>
      <c r="M257" s="60"/>
    </row>
    <row r="258" spans="1:13" ht="62.4" x14ac:dyDescent="0.3">
      <c r="A258" s="1"/>
      <c r="B258" s="233"/>
      <c r="C258" s="237"/>
      <c r="D258" s="237"/>
      <c r="E258" s="237"/>
      <c r="F258" s="237"/>
      <c r="G258" s="22" t="s">
        <v>302</v>
      </c>
      <c r="H258" s="23"/>
      <c r="I258" s="238" t="s">
        <v>305</v>
      </c>
      <c r="J258" s="222"/>
      <c r="K258" s="216">
        <f>SUM(K259:K259)</f>
        <v>24328980</v>
      </c>
      <c r="L258" s="216">
        <f>SUM(L259:L259)</f>
        <v>24328980</v>
      </c>
      <c r="M258" s="60"/>
    </row>
    <row r="259" spans="1:13" ht="31.2" x14ac:dyDescent="0.3">
      <c r="A259" s="1"/>
      <c r="B259" s="233"/>
      <c r="C259" s="237"/>
      <c r="D259" s="237"/>
      <c r="E259" s="237"/>
      <c r="F259" s="237"/>
      <c r="G259" s="23" t="s">
        <v>5</v>
      </c>
      <c r="H259" s="23"/>
      <c r="I259" s="223" t="s">
        <v>0</v>
      </c>
      <c r="J259" s="222">
        <v>300</v>
      </c>
      <c r="K259" s="216">
        <v>24328980</v>
      </c>
      <c r="L259" s="216">
        <v>24328980</v>
      </c>
      <c r="M259" s="60"/>
    </row>
    <row r="260" spans="1:13" ht="78" x14ac:dyDescent="0.3">
      <c r="A260" s="1"/>
      <c r="B260" s="233"/>
      <c r="C260" s="237"/>
      <c r="D260" s="237"/>
      <c r="E260" s="237"/>
      <c r="F260" s="237"/>
      <c r="G260" s="22" t="s">
        <v>303</v>
      </c>
      <c r="H260" s="23"/>
      <c r="I260" s="238" t="s">
        <v>306</v>
      </c>
      <c r="J260" s="222"/>
      <c r="K260" s="216">
        <f>SUM(K261:K261)</f>
        <v>19781280</v>
      </c>
      <c r="L260" s="216">
        <f>SUM(L261:L261)</f>
        <v>19959300</v>
      </c>
      <c r="M260" s="60"/>
    </row>
    <row r="261" spans="1:13" ht="31.2" x14ac:dyDescent="0.3">
      <c r="A261" s="1"/>
      <c r="B261" s="233"/>
      <c r="C261" s="237"/>
      <c r="D261" s="237"/>
      <c r="E261" s="237"/>
      <c r="F261" s="237"/>
      <c r="G261" s="23" t="s">
        <v>5</v>
      </c>
      <c r="H261" s="23"/>
      <c r="I261" s="223" t="s">
        <v>0</v>
      </c>
      <c r="J261" s="222">
        <v>300</v>
      </c>
      <c r="K261" s="216">
        <v>19781280</v>
      </c>
      <c r="L261" s="216">
        <v>19959300</v>
      </c>
      <c r="M261" s="60"/>
    </row>
    <row r="262" spans="1:13" ht="93.6" x14ac:dyDescent="0.3">
      <c r="A262" s="1"/>
      <c r="B262" s="258"/>
      <c r="C262" s="237"/>
      <c r="D262" s="237"/>
      <c r="E262" s="237"/>
      <c r="F262" s="237"/>
      <c r="G262" s="22" t="s">
        <v>223</v>
      </c>
      <c r="H262" s="23"/>
      <c r="I262" s="238" t="s">
        <v>323</v>
      </c>
      <c r="J262" s="222"/>
      <c r="K262" s="216">
        <f>SUM(K263:K263)</f>
        <v>333300</v>
      </c>
      <c r="L262" s="216">
        <f>SUM(L263:L263)</f>
        <v>341600</v>
      </c>
      <c r="M262" s="60"/>
    </row>
    <row r="263" spans="1:13" ht="31.2" x14ac:dyDescent="0.3">
      <c r="A263" s="1"/>
      <c r="B263" s="258"/>
      <c r="C263" s="237"/>
      <c r="D263" s="237"/>
      <c r="E263" s="237"/>
      <c r="F263" s="237"/>
      <c r="G263" s="22" t="s">
        <v>2</v>
      </c>
      <c r="H263" s="23"/>
      <c r="I263" s="238"/>
      <c r="J263" s="222">
        <v>200</v>
      </c>
      <c r="K263" s="216">
        <v>333300</v>
      </c>
      <c r="L263" s="216">
        <v>341600</v>
      </c>
      <c r="M263" s="60"/>
    </row>
    <row r="264" spans="1:13" ht="62.4" x14ac:dyDescent="0.3">
      <c r="A264" s="1"/>
      <c r="B264" s="13"/>
      <c r="C264" s="13"/>
      <c r="D264" s="13"/>
      <c r="E264" s="13"/>
      <c r="F264" s="14"/>
      <c r="G264" s="141" t="s">
        <v>69</v>
      </c>
      <c r="H264" s="28"/>
      <c r="I264" s="85" t="s">
        <v>128</v>
      </c>
      <c r="J264" s="34"/>
      <c r="K264" s="218">
        <f>SUM(K266)</f>
        <v>1344000</v>
      </c>
      <c r="L264" s="218">
        <f>SUM(L266)</f>
        <v>809000</v>
      </c>
      <c r="M264" s="59"/>
    </row>
    <row r="265" spans="1:13" ht="78" x14ac:dyDescent="0.3">
      <c r="A265" s="1"/>
      <c r="B265" s="51"/>
      <c r="C265" s="51"/>
      <c r="D265" s="51"/>
      <c r="E265" s="51"/>
      <c r="F265" s="52"/>
      <c r="G265" s="142" t="s">
        <v>129</v>
      </c>
      <c r="H265" s="68"/>
      <c r="I265" s="85" t="s">
        <v>130</v>
      </c>
      <c r="J265" s="34"/>
      <c r="K265" s="218">
        <f>SUM(K266)</f>
        <v>1344000</v>
      </c>
      <c r="L265" s="218">
        <f>SUM(L266)</f>
        <v>809000</v>
      </c>
      <c r="M265" s="60"/>
    </row>
    <row r="266" spans="1:13" ht="46.8" x14ac:dyDescent="0.3">
      <c r="A266" s="1"/>
      <c r="B266" s="13"/>
      <c r="C266" s="13"/>
      <c r="D266" s="13"/>
      <c r="E266" s="13"/>
      <c r="F266" s="14"/>
      <c r="G266" s="23" t="s">
        <v>70</v>
      </c>
      <c r="H266" s="23"/>
      <c r="I266" s="86" t="s">
        <v>131</v>
      </c>
      <c r="J266" s="18"/>
      <c r="K266" s="216">
        <f>SUM(K267+K268)</f>
        <v>1344000</v>
      </c>
      <c r="L266" s="216">
        <f>SUM(L267+L268)</f>
        <v>809000</v>
      </c>
      <c r="M266" s="60"/>
    </row>
    <row r="267" spans="1:13" ht="31.2" x14ac:dyDescent="0.3">
      <c r="A267" s="1"/>
      <c r="B267" s="119"/>
      <c r="C267" s="119"/>
      <c r="D267" s="119"/>
      <c r="E267" s="119"/>
      <c r="F267" s="120"/>
      <c r="G267" s="23" t="s">
        <v>2</v>
      </c>
      <c r="H267" s="23"/>
      <c r="I267" s="83"/>
      <c r="J267" s="18">
        <v>200</v>
      </c>
      <c r="K267" s="216">
        <v>24000</v>
      </c>
      <c r="L267" s="216">
        <v>9000</v>
      </c>
      <c r="M267" s="60"/>
    </row>
    <row r="268" spans="1:13" ht="31.2" x14ac:dyDescent="0.3">
      <c r="A268" s="1"/>
      <c r="B268" s="13"/>
      <c r="C268" s="13"/>
      <c r="D268" s="13"/>
      <c r="E268" s="13"/>
      <c r="F268" s="14"/>
      <c r="G268" s="23" t="s">
        <v>5</v>
      </c>
      <c r="H268" s="23"/>
      <c r="I268" s="83"/>
      <c r="J268" s="18">
        <v>300</v>
      </c>
      <c r="K268" s="216">
        <v>1320000</v>
      </c>
      <c r="L268" s="216">
        <v>800000</v>
      </c>
      <c r="M268" s="60"/>
    </row>
    <row r="269" spans="1:13" ht="66" customHeight="1" x14ac:dyDescent="0.3">
      <c r="A269" s="1"/>
      <c r="B269" s="182"/>
      <c r="C269" s="182"/>
      <c r="D269" s="182"/>
      <c r="E269" s="182"/>
      <c r="F269" s="183"/>
      <c r="G269" s="27" t="s">
        <v>254</v>
      </c>
      <c r="H269" s="23"/>
      <c r="I269" s="110" t="s">
        <v>256</v>
      </c>
      <c r="J269" s="34"/>
      <c r="K269" s="216">
        <f t="shared" ref="K269:L271" si="13">SUM(K270)</f>
        <v>346000</v>
      </c>
      <c r="L269" s="216">
        <f t="shared" si="13"/>
        <v>208000</v>
      </c>
      <c r="M269" s="60"/>
    </row>
    <row r="270" spans="1:13" ht="78" x14ac:dyDescent="0.3">
      <c r="A270" s="1"/>
      <c r="B270" s="182"/>
      <c r="C270" s="182"/>
      <c r="D270" s="182"/>
      <c r="E270" s="182"/>
      <c r="F270" s="183"/>
      <c r="G270" s="23" t="s">
        <v>255</v>
      </c>
      <c r="H270" s="23"/>
      <c r="I270" s="109" t="s">
        <v>257</v>
      </c>
      <c r="J270" s="18"/>
      <c r="K270" s="218">
        <f t="shared" si="13"/>
        <v>346000</v>
      </c>
      <c r="L270" s="218">
        <f t="shared" si="13"/>
        <v>208000</v>
      </c>
      <c r="M270" s="60"/>
    </row>
    <row r="271" spans="1:13" ht="15.6" x14ac:dyDescent="0.3">
      <c r="A271" s="1"/>
      <c r="B271" s="182"/>
      <c r="C271" s="182"/>
      <c r="D271" s="182"/>
      <c r="E271" s="182"/>
      <c r="F271" s="183"/>
      <c r="G271" s="23" t="s">
        <v>122</v>
      </c>
      <c r="H271" s="23"/>
      <c r="I271" s="109" t="s">
        <v>258</v>
      </c>
      <c r="J271" s="18"/>
      <c r="K271" s="218">
        <f t="shared" si="13"/>
        <v>346000</v>
      </c>
      <c r="L271" s="218">
        <f t="shared" si="13"/>
        <v>208000</v>
      </c>
      <c r="M271" s="60"/>
    </row>
    <row r="272" spans="1:13" ht="46.8" x14ac:dyDescent="0.3">
      <c r="A272" s="1"/>
      <c r="B272" s="182"/>
      <c r="C272" s="182"/>
      <c r="D272" s="182"/>
      <c r="E272" s="182"/>
      <c r="F272" s="183"/>
      <c r="G272" s="23" t="s">
        <v>4</v>
      </c>
      <c r="H272" s="23"/>
      <c r="I272" s="186"/>
      <c r="J272" s="18">
        <v>600</v>
      </c>
      <c r="K272" s="216">
        <v>346000</v>
      </c>
      <c r="L272" s="216">
        <v>208000</v>
      </c>
      <c r="M272" s="60"/>
    </row>
    <row r="273" spans="1:13" ht="62.4" x14ac:dyDescent="0.3">
      <c r="A273" s="1"/>
      <c r="B273" s="73"/>
      <c r="C273" s="73"/>
      <c r="D273" s="73"/>
      <c r="E273" s="73"/>
      <c r="F273" s="74"/>
      <c r="G273" s="99" t="s">
        <v>191</v>
      </c>
      <c r="H273" s="31">
        <v>876</v>
      </c>
      <c r="I273" s="83"/>
      <c r="J273" s="18"/>
      <c r="K273" s="38">
        <f>SUM(K274+K279+K303+K298)</f>
        <v>50870637</v>
      </c>
      <c r="L273" s="38">
        <f>SUM(L274+L279+L303+L298)</f>
        <v>35100696</v>
      </c>
      <c r="M273" s="60"/>
    </row>
    <row r="274" spans="1:13" ht="62.4" x14ac:dyDescent="0.3">
      <c r="A274" s="1"/>
      <c r="B274" s="73"/>
      <c r="C274" s="73"/>
      <c r="D274" s="73"/>
      <c r="E274" s="73"/>
      <c r="F274" s="74"/>
      <c r="G274" s="31" t="s">
        <v>294</v>
      </c>
      <c r="H274" s="31"/>
      <c r="I274" s="96" t="s">
        <v>72</v>
      </c>
      <c r="J274" s="100"/>
      <c r="K274" s="38">
        <f>SUM(K275)</f>
        <v>2612000</v>
      </c>
      <c r="L274" s="38">
        <f>SUM(L275)</f>
        <v>1571000</v>
      </c>
      <c r="M274" s="60"/>
    </row>
    <row r="275" spans="1:13" ht="31.2" x14ac:dyDescent="0.3">
      <c r="A275" s="1"/>
      <c r="B275" s="297" t="s">
        <v>16</v>
      </c>
      <c r="C275" s="297"/>
      <c r="D275" s="297"/>
      <c r="E275" s="297"/>
      <c r="F275" s="298"/>
      <c r="G275" s="27" t="s">
        <v>210</v>
      </c>
      <c r="H275" s="27"/>
      <c r="I275" s="108" t="s">
        <v>94</v>
      </c>
      <c r="J275" s="34" t="s">
        <v>0</v>
      </c>
      <c r="K275" s="218">
        <f>SUM(K276)</f>
        <v>2612000</v>
      </c>
      <c r="L275" s="218">
        <f>SUM(L276)</f>
        <v>1571000</v>
      </c>
      <c r="M275" s="59"/>
    </row>
    <row r="276" spans="1:13" ht="46.8" x14ac:dyDescent="0.3">
      <c r="A276" s="1"/>
      <c r="B276" s="299" t="s">
        <v>15</v>
      </c>
      <c r="C276" s="299"/>
      <c r="D276" s="299"/>
      <c r="E276" s="299"/>
      <c r="F276" s="300"/>
      <c r="G276" s="27" t="s">
        <v>245</v>
      </c>
      <c r="H276" s="27"/>
      <c r="I276" s="113" t="s">
        <v>95</v>
      </c>
      <c r="J276" s="34"/>
      <c r="K276" s="216">
        <f>SUM(K277:K277)</f>
        <v>2612000</v>
      </c>
      <c r="L276" s="216">
        <f>SUM(L277:L277)</f>
        <v>1571000</v>
      </c>
      <c r="M276" s="59"/>
    </row>
    <row r="277" spans="1:13" ht="31.2" x14ac:dyDescent="0.3">
      <c r="A277" s="1"/>
      <c r="B277" s="53"/>
      <c r="C277" s="53"/>
      <c r="D277" s="53"/>
      <c r="E277" s="53"/>
      <c r="F277" s="54"/>
      <c r="G277" s="22" t="s">
        <v>68</v>
      </c>
      <c r="H277" s="30"/>
      <c r="I277" s="104" t="s">
        <v>227</v>
      </c>
      <c r="J277" s="43"/>
      <c r="K277" s="216">
        <f>SUM(K278:K278)</f>
        <v>2612000</v>
      </c>
      <c r="L277" s="216">
        <f>SUM(L278:L278)</f>
        <v>1571000</v>
      </c>
      <c r="M277" s="59"/>
    </row>
    <row r="278" spans="1:13" ht="46.8" x14ac:dyDescent="0.3">
      <c r="A278" s="1"/>
      <c r="B278" s="295" t="s">
        <v>14</v>
      </c>
      <c r="C278" s="295"/>
      <c r="D278" s="295"/>
      <c r="E278" s="295"/>
      <c r="F278" s="296"/>
      <c r="G278" s="23" t="s">
        <v>4</v>
      </c>
      <c r="H278" s="23"/>
      <c r="I278" s="17"/>
      <c r="J278" s="18">
        <v>600</v>
      </c>
      <c r="K278" s="216">
        <v>2612000</v>
      </c>
      <c r="L278" s="216">
        <v>1571000</v>
      </c>
      <c r="M278" s="59"/>
    </row>
    <row r="279" spans="1:13" ht="46.8" x14ac:dyDescent="0.3">
      <c r="A279" s="1"/>
      <c r="B279" s="297" t="s">
        <v>13</v>
      </c>
      <c r="C279" s="297"/>
      <c r="D279" s="297"/>
      <c r="E279" s="297"/>
      <c r="F279" s="298"/>
      <c r="G279" s="144" t="s">
        <v>50</v>
      </c>
      <c r="H279" s="41"/>
      <c r="I279" s="95" t="s">
        <v>135</v>
      </c>
      <c r="J279" s="35" t="s">
        <v>0</v>
      </c>
      <c r="K279" s="232">
        <f>SUM(K280+K294)</f>
        <v>46118637</v>
      </c>
      <c r="L279" s="232">
        <f>SUM(L280+L294)</f>
        <v>32365696</v>
      </c>
      <c r="M279" s="58"/>
    </row>
    <row r="280" spans="1:13" ht="46.8" x14ac:dyDescent="0.3">
      <c r="A280" s="1"/>
      <c r="B280" s="299" t="s">
        <v>12</v>
      </c>
      <c r="C280" s="299"/>
      <c r="D280" s="299"/>
      <c r="E280" s="299"/>
      <c r="F280" s="300"/>
      <c r="G280" s="141" t="s">
        <v>211</v>
      </c>
      <c r="H280" s="28"/>
      <c r="I280" s="88" t="s">
        <v>136</v>
      </c>
      <c r="J280" s="34" t="s">
        <v>0</v>
      </c>
      <c r="K280" s="218">
        <f>SUM(K281)</f>
        <v>45980637</v>
      </c>
      <c r="L280" s="218">
        <f>SUM(L281)</f>
        <v>32282696</v>
      </c>
      <c r="M280" s="59"/>
    </row>
    <row r="281" spans="1:13" ht="46.8" x14ac:dyDescent="0.3">
      <c r="A281" s="1"/>
      <c r="B281" s="53"/>
      <c r="C281" s="53"/>
      <c r="D281" s="53"/>
      <c r="E281" s="53"/>
      <c r="F281" s="54"/>
      <c r="G281" s="141" t="s">
        <v>137</v>
      </c>
      <c r="H281" s="28"/>
      <c r="I281" s="88" t="s">
        <v>138</v>
      </c>
      <c r="J281" s="42"/>
      <c r="K281" s="218">
        <f>SUM(K282+K286+K289+K284+K291)</f>
        <v>45980637</v>
      </c>
      <c r="L281" s="218">
        <f>SUM(L282+L286+L289+L284+L291)</f>
        <v>32282696</v>
      </c>
      <c r="M281" s="59"/>
    </row>
    <row r="282" spans="1:13" ht="31.2" x14ac:dyDescent="0.3">
      <c r="A282" s="1"/>
      <c r="B282" s="15"/>
      <c r="C282" s="15"/>
      <c r="D282" s="15"/>
      <c r="E282" s="15"/>
      <c r="F282" s="16"/>
      <c r="G282" s="23" t="s">
        <v>43</v>
      </c>
      <c r="H282" s="23"/>
      <c r="I282" s="29" t="s">
        <v>139</v>
      </c>
      <c r="J282" s="18"/>
      <c r="K282" s="216">
        <f>SUM(K283)</f>
        <v>8438000</v>
      </c>
      <c r="L282" s="216">
        <f>SUM(L283)</f>
        <v>5276000</v>
      </c>
      <c r="M282" s="60"/>
    </row>
    <row r="283" spans="1:13" ht="46.8" x14ac:dyDescent="0.3">
      <c r="A283" s="1"/>
      <c r="B283" s="15"/>
      <c r="C283" s="15"/>
      <c r="D283" s="15"/>
      <c r="E283" s="15"/>
      <c r="F283" s="16"/>
      <c r="G283" s="23" t="s">
        <v>4</v>
      </c>
      <c r="H283" s="23"/>
      <c r="I283" s="83" t="s">
        <v>0</v>
      </c>
      <c r="J283" s="18">
        <v>600</v>
      </c>
      <c r="K283" s="216">
        <v>8438000</v>
      </c>
      <c r="L283" s="216">
        <v>5276000</v>
      </c>
      <c r="M283" s="60"/>
    </row>
    <row r="284" spans="1:13" ht="31.2" x14ac:dyDescent="0.3">
      <c r="A284" s="1"/>
      <c r="B284" s="133"/>
      <c r="C284" s="133"/>
      <c r="D284" s="133"/>
      <c r="E284" s="133"/>
      <c r="F284" s="134"/>
      <c r="G284" s="23" t="s">
        <v>218</v>
      </c>
      <c r="H284" s="23"/>
      <c r="I284" s="83" t="s">
        <v>219</v>
      </c>
      <c r="J284" s="18"/>
      <c r="K284" s="216">
        <f>SUM(K285)</f>
        <v>2287000</v>
      </c>
      <c r="L284" s="216">
        <f>SUM(L285)</f>
        <v>1376000</v>
      </c>
      <c r="M284" s="60"/>
    </row>
    <row r="285" spans="1:13" ht="93.6" x14ac:dyDescent="0.3">
      <c r="A285" s="1"/>
      <c r="B285" s="133"/>
      <c r="C285" s="133"/>
      <c r="D285" s="133"/>
      <c r="E285" s="133"/>
      <c r="F285" s="134"/>
      <c r="G285" s="23" t="s">
        <v>3</v>
      </c>
      <c r="H285" s="23"/>
      <c r="I285" s="83"/>
      <c r="J285" s="18">
        <v>100</v>
      </c>
      <c r="K285" s="216">
        <v>2287000</v>
      </c>
      <c r="L285" s="216">
        <v>1376000</v>
      </c>
      <c r="M285" s="60"/>
    </row>
    <row r="286" spans="1:13" ht="31.2" x14ac:dyDescent="0.3">
      <c r="A286" s="1"/>
      <c r="B286" s="293">
        <v>800</v>
      </c>
      <c r="C286" s="293"/>
      <c r="D286" s="293"/>
      <c r="E286" s="293"/>
      <c r="F286" s="294"/>
      <c r="G286" s="23" t="s">
        <v>51</v>
      </c>
      <c r="H286" s="23"/>
      <c r="I286" s="29" t="s">
        <v>140</v>
      </c>
      <c r="J286" s="18"/>
      <c r="K286" s="216">
        <f>SUM(K288+K287)</f>
        <v>17870000</v>
      </c>
      <c r="L286" s="216">
        <f>SUM(L288+L287)</f>
        <v>11665059</v>
      </c>
      <c r="M286" s="60"/>
    </row>
    <row r="287" spans="1:13" ht="93.6" x14ac:dyDescent="0.3">
      <c r="A287" s="1"/>
      <c r="B287" s="266"/>
      <c r="C287" s="266"/>
      <c r="D287" s="266"/>
      <c r="E287" s="266"/>
      <c r="F287" s="267"/>
      <c r="G287" s="23" t="s">
        <v>3</v>
      </c>
      <c r="H287" s="23"/>
      <c r="I287" s="83"/>
      <c r="J287" s="18">
        <v>100</v>
      </c>
      <c r="K287" s="216">
        <v>10794000</v>
      </c>
      <c r="L287" s="216">
        <v>6918000</v>
      </c>
      <c r="M287" s="60"/>
    </row>
    <row r="288" spans="1:13" ht="46.8" x14ac:dyDescent="0.3">
      <c r="A288" s="1"/>
      <c r="B288" s="270"/>
      <c r="C288" s="270"/>
      <c r="D288" s="270"/>
      <c r="E288" s="270"/>
      <c r="F288" s="271"/>
      <c r="G288" s="23" t="s">
        <v>4</v>
      </c>
      <c r="H288" s="23"/>
      <c r="I288" s="83" t="s">
        <v>0</v>
      </c>
      <c r="J288" s="18">
        <v>600</v>
      </c>
      <c r="K288" s="216">
        <v>7076000</v>
      </c>
      <c r="L288" s="216">
        <v>4747059</v>
      </c>
      <c r="M288" s="60"/>
    </row>
    <row r="289" spans="1:13" ht="15.6" x14ac:dyDescent="0.3">
      <c r="A289" s="1"/>
      <c r="B289" s="293">
        <v>300</v>
      </c>
      <c r="C289" s="293"/>
      <c r="D289" s="293"/>
      <c r="E289" s="293"/>
      <c r="F289" s="294"/>
      <c r="G289" s="145" t="s">
        <v>52</v>
      </c>
      <c r="H289" s="21"/>
      <c r="I289" s="29" t="s">
        <v>141</v>
      </c>
      <c r="J289" s="18"/>
      <c r="K289" s="216">
        <f>SUM(K290)</f>
        <v>7832000</v>
      </c>
      <c r="L289" s="216">
        <f>SUM(L290)</f>
        <v>4412000</v>
      </c>
      <c r="M289" s="60"/>
    </row>
    <row r="290" spans="1:13" ht="46.8" x14ac:dyDescent="0.3">
      <c r="A290" s="1"/>
      <c r="B290" s="11"/>
      <c r="C290" s="11"/>
      <c r="D290" s="11"/>
      <c r="E290" s="11"/>
      <c r="F290" s="12"/>
      <c r="G290" s="23" t="s">
        <v>4</v>
      </c>
      <c r="H290" s="23"/>
      <c r="I290" s="83" t="s">
        <v>0</v>
      </c>
      <c r="J290" s="18">
        <v>600</v>
      </c>
      <c r="K290" s="216">
        <v>7832000</v>
      </c>
      <c r="L290" s="216">
        <v>4412000</v>
      </c>
      <c r="M290" s="60"/>
    </row>
    <row r="291" spans="1:13" ht="46.8" x14ac:dyDescent="0.3">
      <c r="A291" s="1"/>
      <c r="B291" s="182"/>
      <c r="C291" s="182"/>
      <c r="D291" s="182"/>
      <c r="E291" s="182"/>
      <c r="F291" s="183"/>
      <c r="G291" s="21" t="s">
        <v>259</v>
      </c>
      <c r="H291" s="23"/>
      <c r="I291" s="17" t="s">
        <v>289</v>
      </c>
      <c r="J291" s="34"/>
      <c r="K291" s="216">
        <f>SUM(K293+K292)</f>
        <v>9553637</v>
      </c>
      <c r="L291" s="216">
        <f>SUM(L293+L292)</f>
        <v>9553637</v>
      </c>
      <c r="M291" s="60"/>
    </row>
    <row r="292" spans="1:13" ht="93.6" x14ac:dyDescent="0.3">
      <c r="A292" s="1"/>
      <c r="B292" s="270"/>
      <c r="C292" s="270"/>
      <c r="D292" s="270"/>
      <c r="E292" s="270"/>
      <c r="F292" s="271"/>
      <c r="G292" s="23" t="s">
        <v>3</v>
      </c>
      <c r="H292" s="23"/>
      <c r="I292" s="83"/>
      <c r="J292" s="18">
        <v>100</v>
      </c>
      <c r="K292" s="216">
        <v>2383282</v>
      </c>
      <c r="L292" s="216">
        <v>2383282</v>
      </c>
      <c r="M292" s="60"/>
    </row>
    <row r="293" spans="1:13" ht="46.8" x14ac:dyDescent="0.3">
      <c r="A293" s="1"/>
      <c r="B293" s="182"/>
      <c r="C293" s="182"/>
      <c r="D293" s="182"/>
      <c r="E293" s="182"/>
      <c r="F293" s="183"/>
      <c r="G293" s="23" t="s">
        <v>4</v>
      </c>
      <c r="H293" s="23"/>
      <c r="I293" s="17" t="s">
        <v>0</v>
      </c>
      <c r="J293" s="18">
        <v>600</v>
      </c>
      <c r="K293" s="216">
        <v>7170355</v>
      </c>
      <c r="L293" s="216">
        <v>7170355</v>
      </c>
      <c r="M293" s="60"/>
    </row>
    <row r="294" spans="1:13" ht="46.8" x14ac:dyDescent="0.3">
      <c r="A294" s="1"/>
      <c r="B294" s="301" t="s">
        <v>11</v>
      </c>
      <c r="C294" s="301"/>
      <c r="D294" s="301"/>
      <c r="E294" s="301"/>
      <c r="F294" s="302"/>
      <c r="G294" s="141" t="s">
        <v>212</v>
      </c>
      <c r="H294" s="28"/>
      <c r="I294" s="279" t="s">
        <v>346</v>
      </c>
      <c r="J294" s="220" t="s">
        <v>0</v>
      </c>
      <c r="K294" s="218">
        <f>SUM(K295)</f>
        <v>138000</v>
      </c>
      <c r="L294" s="218">
        <f>SUM(L295)</f>
        <v>83000</v>
      </c>
      <c r="M294" s="59"/>
    </row>
    <row r="295" spans="1:13" ht="93.6" x14ac:dyDescent="0.3">
      <c r="A295" s="1"/>
      <c r="B295" s="135"/>
      <c r="C295" s="135"/>
      <c r="D295" s="135"/>
      <c r="E295" s="135"/>
      <c r="F295" s="136"/>
      <c r="G295" s="141" t="s">
        <v>220</v>
      </c>
      <c r="H295" s="137"/>
      <c r="I295" s="243" t="s">
        <v>347</v>
      </c>
      <c r="J295" s="220"/>
      <c r="K295" s="216">
        <f t="shared" ref="K295:L296" si="14">SUM(K296)</f>
        <v>138000</v>
      </c>
      <c r="L295" s="216">
        <f t="shared" si="14"/>
        <v>83000</v>
      </c>
      <c r="M295" s="59"/>
    </row>
    <row r="296" spans="1:13" ht="62.4" x14ac:dyDescent="0.3">
      <c r="A296" s="1"/>
      <c r="B296" s="135"/>
      <c r="C296" s="135"/>
      <c r="D296" s="135"/>
      <c r="E296" s="135"/>
      <c r="F296" s="136"/>
      <c r="G296" s="22" t="s">
        <v>53</v>
      </c>
      <c r="H296" s="137"/>
      <c r="I296" s="138" t="s">
        <v>348</v>
      </c>
      <c r="J296" s="222"/>
      <c r="K296" s="216">
        <f t="shared" si="14"/>
        <v>138000</v>
      </c>
      <c r="L296" s="216">
        <f t="shared" si="14"/>
        <v>83000</v>
      </c>
      <c r="M296" s="59"/>
    </row>
    <row r="297" spans="1:13" ht="46.8" x14ac:dyDescent="0.3">
      <c r="A297" s="1"/>
      <c r="B297" s="135"/>
      <c r="C297" s="135"/>
      <c r="D297" s="135"/>
      <c r="E297" s="135"/>
      <c r="F297" s="136"/>
      <c r="G297" s="23" t="s">
        <v>4</v>
      </c>
      <c r="H297" s="137"/>
      <c r="I297" s="138"/>
      <c r="J297" s="222">
        <v>600</v>
      </c>
      <c r="K297" s="216">
        <v>138000</v>
      </c>
      <c r="L297" s="216">
        <v>83000</v>
      </c>
      <c r="M297" s="59"/>
    </row>
    <row r="298" spans="1:13" ht="62.4" x14ac:dyDescent="0.3">
      <c r="A298" s="1"/>
      <c r="B298" s="73"/>
      <c r="C298" s="73"/>
      <c r="D298" s="73"/>
      <c r="E298" s="73"/>
      <c r="F298" s="74"/>
      <c r="G298" s="144" t="s">
        <v>54</v>
      </c>
      <c r="H298" s="62"/>
      <c r="I298" s="35" t="s">
        <v>142</v>
      </c>
      <c r="J298" s="36"/>
      <c r="K298" s="232">
        <f t="shared" ref="K298:L298" si="15">SUM(K299)</f>
        <v>540000</v>
      </c>
      <c r="L298" s="232">
        <f t="shared" si="15"/>
        <v>225000</v>
      </c>
      <c r="M298" s="60"/>
    </row>
    <row r="299" spans="1:13" ht="62.4" x14ac:dyDescent="0.3">
      <c r="A299" s="1"/>
      <c r="B299" s="73"/>
      <c r="C299" s="73"/>
      <c r="D299" s="73"/>
      <c r="E299" s="73"/>
      <c r="F299" s="74"/>
      <c r="G299" s="141" t="s">
        <v>213</v>
      </c>
      <c r="H299" s="28"/>
      <c r="I299" s="85" t="s">
        <v>143</v>
      </c>
      <c r="J299" s="34" t="s">
        <v>0</v>
      </c>
      <c r="K299" s="218">
        <f>SUM(K300)</f>
        <v>540000</v>
      </c>
      <c r="L299" s="218">
        <f>SUM(L300)</f>
        <v>225000</v>
      </c>
      <c r="M299" s="60"/>
    </row>
    <row r="300" spans="1:13" ht="31.2" x14ac:dyDescent="0.3">
      <c r="A300" s="1"/>
      <c r="B300" s="208"/>
      <c r="C300" s="208"/>
      <c r="D300" s="208"/>
      <c r="E300" s="208"/>
      <c r="F300" s="209"/>
      <c r="G300" s="141" t="s">
        <v>144</v>
      </c>
      <c r="H300" s="28"/>
      <c r="I300" s="93" t="s">
        <v>314</v>
      </c>
      <c r="J300" s="34"/>
      <c r="K300" s="216">
        <f>SUM(K301)</f>
        <v>540000</v>
      </c>
      <c r="L300" s="216">
        <f>SUM(L301)</f>
        <v>225000</v>
      </c>
      <c r="M300" s="60"/>
    </row>
    <row r="301" spans="1:13" ht="31.2" x14ac:dyDescent="0.3">
      <c r="A301" s="1"/>
      <c r="B301" s="208"/>
      <c r="C301" s="208"/>
      <c r="D301" s="208"/>
      <c r="E301" s="208"/>
      <c r="F301" s="209"/>
      <c r="G301" s="145" t="s">
        <v>145</v>
      </c>
      <c r="H301" s="21"/>
      <c r="I301" s="94" t="s">
        <v>315</v>
      </c>
      <c r="J301" s="43"/>
      <c r="K301" s="216">
        <f>SUM(K302:K302)</f>
        <v>540000</v>
      </c>
      <c r="L301" s="216">
        <f>SUM(L302:L302)</f>
        <v>225000</v>
      </c>
      <c r="M301" s="60"/>
    </row>
    <row r="302" spans="1:13" ht="31.2" x14ac:dyDescent="0.3">
      <c r="A302" s="1"/>
      <c r="B302" s="229"/>
      <c r="C302" s="229"/>
      <c r="D302" s="229"/>
      <c r="E302" s="229"/>
      <c r="F302" s="230"/>
      <c r="G302" s="22" t="s">
        <v>2</v>
      </c>
      <c r="H302" s="23"/>
      <c r="I302" s="83" t="s">
        <v>0</v>
      </c>
      <c r="J302" s="222">
        <v>200</v>
      </c>
      <c r="K302" s="216">
        <v>540000</v>
      </c>
      <c r="L302" s="216">
        <v>225000</v>
      </c>
      <c r="M302" s="60"/>
    </row>
    <row r="303" spans="1:13" ht="15.6" x14ac:dyDescent="0.3">
      <c r="A303" s="1"/>
      <c r="B303" s="297" t="s">
        <v>10</v>
      </c>
      <c r="C303" s="297"/>
      <c r="D303" s="297"/>
      <c r="E303" s="297"/>
      <c r="F303" s="298"/>
      <c r="G303" s="31" t="s">
        <v>7</v>
      </c>
      <c r="H303" s="31"/>
      <c r="I303" s="95" t="s">
        <v>175</v>
      </c>
      <c r="J303" s="35" t="s">
        <v>0</v>
      </c>
      <c r="K303" s="38">
        <f>SUM(K304)</f>
        <v>1600000</v>
      </c>
      <c r="L303" s="38">
        <f>SUM(L304)</f>
        <v>939000</v>
      </c>
      <c r="M303" s="58"/>
    </row>
    <row r="304" spans="1:13" ht="15.6" x14ac:dyDescent="0.3">
      <c r="A304" s="1"/>
      <c r="B304" s="299" t="s">
        <v>9</v>
      </c>
      <c r="C304" s="299"/>
      <c r="D304" s="299"/>
      <c r="E304" s="299"/>
      <c r="F304" s="300"/>
      <c r="G304" s="145" t="s">
        <v>6</v>
      </c>
      <c r="H304" s="21"/>
      <c r="I304" s="29" t="s">
        <v>178</v>
      </c>
      <c r="J304" s="34"/>
      <c r="K304" s="36">
        <f>SUM(K305)</f>
        <v>1600000</v>
      </c>
      <c r="L304" s="36">
        <f>SUM(L305)</f>
        <v>939000</v>
      </c>
      <c r="M304" s="60"/>
    </row>
    <row r="305" spans="1:13" ht="93.6" x14ac:dyDescent="0.3">
      <c r="A305" s="1"/>
      <c r="B305" s="69"/>
      <c r="C305" s="69"/>
      <c r="D305" s="69"/>
      <c r="E305" s="69"/>
      <c r="F305" s="70"/>
      <c r="G305" s="22" t="s">
        <v>3</v>
      </c>
      <c r="H305" s="22"/>
      <c r="I305" s="83" t="s">
        <v>0</v>
      </c>
      <c r="J305" s="18">
        <v>100</v>
      </c>
      <c r="K305" s="36">
        <v>1600000</v>
      </c>
      <c r="L305" s="36">
        <v>939000</v>
      </c>
      <c r="M305" s="60"/>
    </row>
    <row r="306" spans="1:13" ht="15.6" x14ac:dyDescent="0.3">
      <c r="A306" s="1"/>
      <c r="B306" s="295" t="s">
        <v>8</v>
      </c>
      <c r="C306" s="295"/>
      <c r="D306" s="295"/>
      <c r="E306" s="295"/>
      <c r="F306" s="296"/>
      <c r="G306" s="31" t="s">
        <v>37</v>
      </c>
      <c r="H306" s="31"/>
      <c r="I306" s="83" t="s">
        <v>0</v>
      </c>
      <c r="J306" s="18"/>
      <c r="K306" s="38">
        <f>SUM(K9+K63+K74+K139+K186+K197+K273)</f>
        <v>1104076212</v>
      </c>
      <c r="L306" s="38">
        <f>SUM(L9+L63+L74+L139+L186+L197+L273)</f>
        <v>918618981</v>
      </c>
      <c r="M306" s="60"/>
    </row>
    <row r="307" spans="1:13" ht="15.6" x14ac:dyDescent="0.3">
      <c r="A307" s="1"/>
      <c r="B307" s="293">
        <v>200</v>
      </c>
      <c r="C307" s="293"/>
      <c r="D307" s="293"/>
      <c r="E307" s="293"/>
      <c r="F307" s="294"/>
      <c r="G307" s="23" t="s">
        <v>310</v>
      </c>
      <c r="H307" s="23"/>
      <c r="I307" s="83" t="s">
        <v>0</v>
      </c>
      <c r="J307" s="18"/>
      <c r="K307" s="216">
        <v>6085632</v>
      </c>
      <c r="L307" s="216">
        <v>7514029</v>
      </c>
      <c r="M307" s="60"/>
    </row>
    <row r="308" spans="1:13" ht="15.6" x14ac:dyDescent="0.3">
      <c r="A308" s="6"/>
      <c r="B308" s="7"/>
      <c r="C308" s="7"/>
      <c r="D308" s="7"/>
      <c r="E308" s="7"/>
      <c r="F308" s="8"/>
      <c r="G308" s="31" t="s">
        <v>37</v>
      </c>
      <c r="H308" s="31"/>
      <c r="I308" s="83" t="s">
        <v>0</v>
      </c>
      <c r="J308" s="18"/>
      <c r="K308" s="232">
        <f>SUM(K306+K307)</f>
        <v>1110161844</v>
      </c>
      <c r="L308" s="232">
        <f>SUM(L306+L307)</f>
        <v>926133010</v>
      </c>
      <c r="M308" s="58"/>
    </row>
  </sheetData>
  <mergeCells count="51">
    <mergeCell ref="B89:F89"/>
    <mergeCell ref="B214:F214"/>
    <mergeCell ref="I1:L1"/>
    <mergeCell ref="I3:L3"/>
    <mergeCell ref="B5:L5"/>
    <mergeCell ref="B75:F75"/>
    <mergeCell ref="G2:L2"/>
    <mergeCell ref="B78:F78"/>
    <mergeCell ref="B85:F85"/>
    <mergeCell ref="B79:F79"/>
    <mergeCell ref="B76:F76"/>
    <mergeCell ref="B90:F90"/>
    <mergeCell ref="B80:F80"/>
    <mergeCell ref="B81:F81"/>
    <mergeCell ref="B82:F82"/>
    <mergeCell ref="B83:F83"/>
    <mergeCell ref="B84:F84"/>
    <mergeCell ref="B278:F278"/>
    <mergeCell ref="B276:F276"/>
    <mergeCell ref="B275:F275"/>
    <mergeCell ref="B225:F225"/>
    <mergeCell ref="B88:F88"/>
    <mergeCell ref="B210:F210"/>
    <mergeCell ref="B222:F222"/>
    <mergeCell ref="B220:F220"/>
    <mergeCell ref="B217:F217"/>
    <mergeCell ref="B219:F219"/>
    <mergeCell ref="B199:F199"/>
    <mergeCell ref="B216:F216"/>
    <mergeCell ref="B212:F212"/>
    <mergeCell ref="B213:F213"/>
    <mergeCell ref="B215:F215"/>
    <mergeCell ref="B198:F198"/>
    <mergeCell ref="B227:F227"/>
    <mergeCell ref="B234:F234"/>
    <mergeCell ref="B249:F249"/>
    <mergeCell ref="B256:F256"/>
    <mergeCell ref="B247:F247"/>
    <mergeCell ref="B255:F255"/>
    <mergeCell ref="B230:F230"/>
    <mergeCell ref="B228:F228"/>
    <mergeCell ref="B231:F231"/>
    <mergeCell ref="B307:F307"/>
    <mergeCell ref="B306:F306"/>
    <mergeCell ref="B279:F279"/>
    <mergeCell ref="B303:F303"/>
    <mergeCell ref="B280:F280"/>
    <mergeCell ref="B304:F304"/>
    <mergeCell ref="B294:F294"/>
    <mergeCell ref="B286:F286"/>
    <mergeCell ref="B289:F289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2021-12-24T07:35:25Z</cp:lastPrinted>
  <dcterms:created xsi:type="dcterms:W3CDTF">2013-10-18T09:34:20Z</dcterms:created>
  <dcterms:modified xsi:type="dcterms:W3CDTF">2022-01-11T05:33:42Z</dcterms:modified>
</cp:coreProperties>
</file>