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СВОД" sheetId="1" r:id="rId1"/>
    <sheet name="ср зар плата" sheetId="2" r:id="rId2"/>
    <sheet name="производительность" sheetId="3" r:id="rId3"/>
  </sheets>
  <definedNames/>
  <calcPr fullCalcOnLoad="1"/>
</workbook>
</file>

<file path=xl/sharedStrings.xml><?xml version="1.0" encoding="utf-8"?>
<sst xmlns="http://schemas.openxmlformats.org/spreadsheetml/2006/main" count="131" uniqueCount="67">
  <si>
    <t>Великосельское МП ЖКХ</t>
  </si>
  <si>
    <t>МУП "Оздоровительный центр "Мечта"</t>
  </si>
  <si>
    <t>МУП "Гаврилов-Ямский хлебозавод"</t>
  </si>
  <si>
    <t>Шопшинское МУП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</si>
  <si>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</si>
  <si>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</si>
  <si>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</si>
  <si>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</si>
  <si>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</si>
  <si>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</si>
  <si>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</si>
  <si>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</si>
  <si>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</si>
  <si>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</si>
  <si>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</si>
  <si>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</si>
  <si>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</si>
  <si>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</si>
  <si>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</si>
  <si>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 xml:space="preserve"> МП "Общепит"</t>
  </si>
  <si>
    <t>Всего:</t>
  </si>
  <si>
    <t>Центр туризма и отдыха "Ямская слобода"</t>
  </si>
  <si>
    <t>НАИМЕНОВАНИЕ ПРЕДПРИЯТИЯ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</si>
  <si>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</si>
  <si>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</si>
  <si>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</si>
  <si>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</si>
  <si>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</si>
  <si>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</si>
  <si>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</si>
  <si>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</si>
  <si>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</si>
  <si>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</si>
  <si>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</si>
  <si>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</si>
  <si>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</si>
  <si>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</si>
  <si>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</si>
  <si>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</si>
  <si>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</si>
  <si>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</si>
  <si>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</si>
  <si>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</si>
  <si>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РАСЧЕТ СРЕДНЕЙ ПРОИЗВОДИТЕЛЬНОСТИ ТРУДА МУНИЦИПАЛЬНЫХ ПРЕДПРИЯТИЙ</t>
  </si>
  <si>
    <t>РАСЧЕТ СРЕДНЕЙ ЗАРАБОТНОЙ ПЛАТЫ МУНИЦИПАЛЬНЫХ  ПРЕДПРИЯТИЙ, руб.</t>
  </si>
  <si>
    <t>3. Средняя заработная  плата, руб.</t>
  </si>
  <si>
    <t>2. Среднесписочная  численность, чел.</t>
  </si>
  <si>
    <t>1. Затраты на заработную плату всего, тыс.руб.</t>
  </si>
  <si>
    <t xml:space="preserve">в т.ч. </t>
  </si>
  <si>
    <t>1.  Выручка от реализации всего, тыс.руб.</t>
  </si>
  <si>
    <t>2. Среднесписочная численность, чел.</t>
  </si>
  <si>
    <t>3. Средняя производительность труда, руб.</t>
  </si>
  <si>
    <t xml:space="preserve"> - Великосельское МП ЖКХ</t>
  </si>
  <si>
    <t xml:space="preserve"> - Шопшинское МУП ЖКХ</t>
  </si>
  <si>
    <t xml:space="preserve"> - МУП "Оздоровительный центр "Мечта"</t>
  </si>
  <si>
    <t xml:space="preserve"> - МП "Общепит"</t>
  </si>
  <si>
    <t xml:space="preserve"> - Центр туризма и отдыха "Ямская слобода"</t>
  </si>
  <si>
    <t xml:space="preserve"> - МУП "Гаврилов-Ямский хлебозавод"</t>
  </si>
  <si>
    <t>2014 год</t>
  </si>
  <si>
    <t>МП "Общепит"</t>
  </si>
  <si>
    <t>2014 ГОД</t>
  </si>
  <si>
    <t>х</t>
  </si>
  <si>
    <t>2015 год</t>
  </si>
  <si>
    <t>2015 ГОД</t>
  </si>
  <si>
    <t>ОСНОВНЫЕ ПОКАЗАТЕЛИ ДЕЯТЕЛЬНОСТИ МУНИЦИПАЛЬНЫХ ПРЕДПРИЯТИЙ  за 1 полугодие 2015 года</t>
  </si>
  <si>
    <t>за 1 полугодие</t>
  </si>
  <si>
    <t xml:space="preserve">за 1 полугодие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</si>
</sst>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"/>
    <numFmt numFmtId="167" formatCode="0.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17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17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2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22" xfId="0" applyFill="1" applyBorder="1" applyAlignment="1">
      <alignment/>
    </xf>
    <xf numFmtId="164" fontId="0" fillId="0" borderId="23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164" fontId="11" fillId="0" borderId="21" xfId="0" applyNumberFormat="1" applyFont="1" applyFill="1" applyBorder="1" applyAlignment="1">
      <alignment horizontal="center"/>
    </xf>
    <xf numFmtId="164" fontId="11" fillId="0" borderId="24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/>
    </xf>
    <xf numFmtId="164" fontId="11" fillId="0" borderId="23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0" fillId="0" borderId="25" xfId="0" applyFill="1" applyBorder="1" applyAlignment="1">
      <alignment/>
    </xf>
    <xf numFmtId="0" fontId="13" fillId="0" borderId="26" xfId="0" applyFont="1" applyFill="1" applyBorder="1" applyAlignment="1">
      <alignment/>
    </xf>
    <xf numFmtId="164" fontId="0" fillId="0" borderId="23" xfId="0" applyNumberForma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5" xfId="57" applyNumberFormat="1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164" fontId="0" fillId="0" borderId="29" xfId="0" applyNumberFormat="1" applyFont="1" applyFill="1" applyBorder="1" applyAlignment="1">
      <alignment horizontal="center"/>
    </xf>
    <xf numFmtId="164" fontId="0" fillId="0" borderId="30" xfId="0" applyNumberFormat="1" applyFont="1" applyFill="1" applyBorder="1" applyAlignment="1">
      <alignment horizontal="center"/>
    </xf>
    <xf numFmtId="14" fontId="3" fillId="0" borderId="31" xfId="0" applyNumberFormat="1" applyFont="1" applyFill="1" applyBorder="1" applyAlignment="1">
      <alignment horizontal="left"/>
    </xf>
    <xf numFmtId="164" fontId="3" fillId="0" borderId="32" xfId="0" applyNumberFormat="1" applyFont="1" applyFill="1" applyBorder="1" applyAlignment="1">
      <alignment horizontal="center"/>
    </xf>
    <xf numFmtId="164" fontId="3" fillId="0" borderId="33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164" fontId="0" fillId="0" borderId="27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left"/>
    </xf>
    <xf numFmtId="164" fontId="11" fillId="0" borderId="29" xfId="0" applyNumberFormat="1" applyFont="1" applyFill="1" applyBorder="1" applyAlignment="1">
      <alignment horizontal="center"/>
    </xf>
    <xf numFmtId="164" fontId="11" fillId="0" borderId="30" xfId="0" applyNumberFormat="1" applyFont="1" applyFill="1" applyBorder="1" applyAlignment="1">
      <alignment horizontal="center"/>
    </xf>
    <xf numFmtId="14" fontId="4" fillId="0" borderId="31" xfId="0" applyNumberFormat="1" applyFont="1" applyFill="1" applyBorder="1" applyAlignment="1">
      <alignment horizontal="left"/>
    </xf>
    <xf numFmtId="164" fontId="4" fillId="0" borderId="32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164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0" fontId="8" fillId="12" borderId="15" xfId="0" applyFont="1" applyFill="1" applyBorder="1" applyAlignment="1">
      <alignment horizontal="center"/>
    </xf>
    <xf numFmtId="0" fontId="8" fillId="12" borderId="16" xfId="0" applyFont="1" applyFill="1" applyBorder="1" applyAlignment="1">
      <alignment horizontal="center"/>
    </xf>
    <xf numFmtId="0" fontId="11" fillId="12" borderId="27" xfId="0" applyFont="1" applyFill="1" applyBorder="1" applyAlignment="1">
      <alignment horizontal="center"/>
    </xf>
    <xf numFmtId="164" fontId="3" fillId="12" borderId="33" xfId="0" applyNumberFormat="1" applyFont="1" applyFill="1" applyBorder="1" applyAlignment="1">
      <alignment horizontal="center"/>
    </xf>
    <xf numFmtId="164" fontId="0" fillId="12" borderId="30" xfId="0" applyNumberFormat="1" applyFont="1" applyFill="1" applyBorder="1" applyAlignment="1">
      <alignment horizontal="center"/>
    </xf>
    <xf numFmtId="164" fontId="0" fillId="12" borderId="17" xfId="0" applyNumberFormat="1" applyFont="1" applyFill="1" applyBorder="1" applyAlignment="1">
      <alignment horizontal="center"/>
    </xf>
    <xf numFmtId="164" fontId="11" fillId="12" borderId="21" xfId="0" applyNumberFormat="1" applyFont="1" applyFill="1" applyBorder="1" applyAlignment="1">
      <alignment horizontal="center"/>
    </xf>
    <xf numFmtId="164" fontId="0" fillId="12" borderId="27" xfId="0" applyNumberFormat="1" applyFont="1" applyFill="1" applyBorder="1" applyAlignment="1">
      <alignment horizontal="center"/>
    </xf>
    <xf numFmtId="164" fontId="0" fillId="12" borderId="17" xfId="0" applyNumberFormat="1" applyFont="1" applyFill="1" applyBorder="1" applyAlignment="1">
      <alignment/>
    </xf>
    <xf numFmtId="164" fontId="11" fillId="12" borderId="17" xfId="0" applyNumberFormat="1" applyFont="1" applyFill="1" applyBorder="1" applyAlignment="1">
      <alignment horizontal="center"/>
    </xf>
    <xf numFmtId="164" fontId="0" fillId="12" borderId="21" xfId="0" applyNumberFormat="1" applyFont="1" applyFill="1" applyBorder="1" applyAlignment="1">
      <alignment horizontal="center"/>
    </xf>
    <xf numFmtId="0" fontId="13" fillId="12" borderId="34" xfId="0" applyFont="1" applyFill="1" applyBorder="1" applyAlignment="1">
      <alignment/>
    </xf>
    <xf numFmtId="164" fontId="11" fillId="12" borderId="30" xfId="0" applyNumberFormat="1" applyFont="1" applyFill="1" applyBorder="1" applyAlignment="1">
      <alignment horizontal="center"/>
    </xf>
    <xf numFmtId="164" fontId="4" fillId="12" borderId="33" xfId="0" applyNumberFormat="1" applyFont="1" applyFill="1" applyBorder="1" applyAlignment="1">
      <alignment horizontal="center"/>
    </xf>
    <xf numFmtId="0" fontId="11" fillId="12" borderId="35" xfId="0" applyFont="1" applyFill="1" applyBorder="1" applyAlignment="1">
      <alignment horizontal="center"/>
    </xf>
    <xf numFmtId="164" fontId="3" fillId="12" borderId="36" xfId="0" applyNumberFormat="1" applyFont="1" applyFill="1" applyBorder="1" applyAlignment="1">
      <alignment horizontal="center"/>
    </xf>
    <xf numFmtId="164" fontId="0" fillId="12" borderId="37" xfId="0" applyNumberFormat="1" applyFont="1" applyFill="1" applyBorder="1" applyAlignment="1">
      <alignment horizontal="center"/>
    </xf>
    <xf numFmtId="164" fontId="0" fillId="12" borderId="38" xfId="0" applyNumberFormat="1" applyFont="1" applyFill="1" applyBorder="1" applyAlignment="1">
      <alignment horizontal="center"/>
    </xf>
    <xf numFmtId="164" fontId="11" fillId="12" borderId="39" xfId="0" applyNumberFormat="1" applyFont="1" applyFill="1" applyBorder="1" applyAlignment="1">
      <alignment horizontal="center"/>
    </xf>
    <xf numFmtId="164" fontId="0" fillId="12" borderId="35" xfId="0" applyNumberFormat="1" applyFont="1" applyFill="1" applyBorder="1" applyAlignment="1">
      <alignment horizontal="center"/>
    </xf>
    <xf numFmtId="164" fontId="0" fillId="12" borderId="38" xfId="0" applyNumberFormat="1" applyFont="1" applyFill="1" applyBorder="1" applyAlignment="1">
      <alignment/>
    </xf>
    <xf numFmtId="164" fontId="11" fillId="12" borderId="38" xfId="0" applyNumberFormat="1" applyFont="1" applyFill="1" applyBorder="1" applyAlignment="1">
      <alignment horizontal="center"/>
    </xf>
    <xf numFmtId="164" fontId="0" fillId="12" borderId="39" xfId="0" applyNumberFormat="1" applyFont="1" applyFill="1" applyBorder="1" applyAlignment="1">
      <alignment horizontal="center"/>
    </xf>
    <xf numFmtId="164" fontId="11" fillId="12" borderId="37" xfId="0" applyNumberFormat="1" applyFont="1" applyFill="1" applyBorder="1" applyAlignment="1">
      <alignment horizontal="center"/>
    </xf>
    <xf numFmtId="164" fontId="4" fillId="12" borderId="36" xfId="0" applyNumberFormat="1" applyFont="1" applyFill="1" applyBorder="1" applyAlignment="1">
      <alignment horizontal="center"/>
    </xf>
    <xf numFmtId="164" fontId="11" fillId="12" borderId="35" xfId="0" applyNumberFormat="1" applyFont="1" applyFill="1" applyBorder="1" applyAlignment="1">
      <alignment horizontal="center"/>
    </xf>
    <xf numFmtId="164" fontId="0" fillId="12" borderId="38" xfId="0" applyNumberFormat="1" applyFill="1" applyBorder="1" applyAlignment="1">
      <alignment horizontal="center"/>
    </xf>
    <xf numFmtId="164" fontId="0" fillId="12" borderId="39" xfId="0" applyNumberFormat="1" applyFill="1" applyBorder="1" applyAlignment="1">
      <alignment horizontal="center"/>
    </xf>
    <xf numFmtId="0" fontId="0" fillId="12" borderId="35" xfId="0" applyFill="1" applyBorder="1" applyAlignment="1">
      <alignment/>
    </xf>
    <xf numFmtId="164" fontId="0" fillId="12" borderId="37" xfId="0" applyNumberFormat="1" applyFill="1" applyBorder="1" applyAlignment="1">
      <alignment horizontal="center"/>
    </xf>
    <xf numFmtId="164" fontId="0" fillId="12" borderId="17" xfId="0" applyNumberFormat="1" applyFill="1" applyBorder="1" applyAlignment="1">
      <alignment horizontal="center"/>
    </xf>
    <xf numFmtId="164" fontId="0" fillId="12" borderId="21" xfId="0" applyNumberFormat="1" applyFill="1" applyBorder="1" applyAlignment="1">
      <alignment horizontal="center"/>
    </xf>
    <xf numFmtId="0" fontId="0" fillId="12" borderId="27" xfId="0" applyFill="1" applyBorder="1" applyAlignment="1">
      <alignment/>
    </xf>
    <xf numFmtId="0" fontId="3" fillId="12" borderId="33" xfId="0" applyFont="1" applyFill="1" applyBorder="1" applyAlignment="1">
      <alignment horizontal="center"/>
    </xf>
    <xf numFmtId="164" fontId="0" fillId="12" borderId="30" xfId="0" applyNumberForma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textRotation="90" wrapText="1"/>
    </xf>
    <xf numFmtId="0" fontId="8" fillId="0" borderId="16" xfId="0" applyFont="1" applyFill="1" applyBorder="1" applyAlignment="1">
      <alignment horizontal="center" textRotation="90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readingOrder="1"/>
    </xf>
    <xf numFmtId="0" fontId="8" fillId="0" borderId="16" xfId="0" applyFont="1" applyFill="1" applyBorder="1" applyAlignment="1">
      <alignment horizontal="center" vertical="center" readingOrder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1" fontId="3" fillId="0" borderId="13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9" fillId="0" borderId="40" xfId="0" applyNumberFormat="1" applyFont="1" applyBorder="1" applyAlignment="1">
      <alignment horizontal="center"/>
    </xf>
    <xf numFmtId="1" fontId="9" fillId="0" borderId="42" xfId="0" applyNumberFormat="1" applyFont="1" applyBorder="1" applyAlignment="1">
      <alignment horizontal="center"/>
    </xf>
    <xf numFmtId="0" fontId="12" fillId="0" borderId="40" xfId="0" applyFont="1" applyFill="1" applyBorder="1" applyAlignment="1">
      <alignment horizontal="left"/>
    </xf>
    <xf numFmtId="0" fontId="12" fillId="0" borderId="41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45" sqref="L45"/>
    </sheetView>
  </sheetViews>
  <sheetFormatPr defaultColWidth="9.00390625" defaultRowHeight="12.75"/>
  <cols>
    <col min="1" max="1" width="12.25390625" style="21" customWidth="1"/>
    <col min="2" max="2" width="10.125" style="21" customWidth="1"/>
    <col min="3" max="3" width="10.625" style="21" bestFit="1" customWidth="1"/>
    <col min="4" max="4" width="9.75390625" style="21" customWidth="1"/>
    <col min="5" max="5" width="11.125" style="21" customWidth="1"/>
    <col min="6" max="6" width="8.25390625" style="21" customWidth="1"/>
    <col min="7" max="7" width="10.625" style="21" bestFit="1" customWidth="1"/>
    <col min="8" max="8" width="9.625" style="21" customWidth="1"/>
    <col min="9" max="10" width="10.625" style="21" bestFit="1" customWidth="1"/>
    <col min="11" max="11" width="9.25390625" style="21" bestFit="1" customWidth="1"/>
    <col min="12" max="12" width="10.625" style="21" bestFit="1" customWidth="1"/>
    <col min="13" max="13" width="11.375" style="21" customWidth="1"/>
    <col min="14" max="16384" width="9.125" style="21" customWidth="1"/>
  </cols>
  <sheetData>
    <row r="1" spans="1:13" ht="12.75">
      <c r="A1" s="132" t="s">
        <v>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6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3.5" thickBot="1">
      <c r="A3" s="137" t="s">
        <v>27</v>
      </c>
      <c r="B3" s="129" t="s">
        <v>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</row>
    <row r="4" spans="1:13" ht="11.25" customHeight="1">
      <c r="A4" s="138"/>
      <c r="B4" s="11" t="s">
        <v>5</v>
      </c>
      <c r="C4" s="11" t="s">
        <v>6</v>
      </c>
      <c r="D4" s="87" t="s">
        <v>7</v>
      </c>
      <c r="E4" s="133" t="s">
        <v>36</v>
      </c>
      <c r="F4" s="134"/>
      <c r="G4" s="133" t="s">
        <v>39</v>
      </c>
      <c r="H4" s="134"/>
      <c r="I4" s="11" t="s">
        <v>8</v>
      </c>
      <c r="J4" s="11" t="s">
        <v>9</v>
      </c>
      <c r="K4" s="11" t="s">
        <v>23</v>
      </c>
      <c r="L4" s="11" t="s">
        <v>10</v>
      </c>
      <c r="M4" s="87" t="s">
        <v>11</v>
      </c>
    </row>
    <row r="5" spans="1:13" ht="11.25" customHeight="1" thickBot="1">
      <c r="A5" s="138"/>
      <c r="B5" s="12" t="s">
        <v>12</v>
      </c>
      <c r="C5" s="12" t="s">
        <v>13</v>
      </c>
      <c r="D5" s="88" t="s">
        <v>14</v>
      </c>
      <c r="E5" s="135" t="s">
        <v>37</v>
      </c>
      <c r="F5" s="136"/>
      <c r="G5" s="139" t="s">
        <v>41</v>
      </c>
      <c r="H5" s="140"/>
      <c r="I5" s="12" t="s">
        <v>28</v>
      </c>
      <c r="J5" s="12" t="s">
        <v>30</v>
      </c>
      <c r="K5" s="12" t="s">
        <v>32</v>
      </c>
      <c r="L5" s="12" t="s">
        <v>34</v>
      </c>
      <c r="M5" s="88" t="s">
        <v>15</v>
      </c>
    </row>
    <row r="6" spans="1:13" ht="11.25" customHeight="1">
      <c r="A6" s="138"/>
      <c r="B6" s="12"/>
      <c r="C6" s="12"/>
      <c r="D6" s="88" t="s">
        <v>25</v>
      </c>
      <c r="E6" s="141" t="s">
        <v>26</v>
      </c>
      <c r="F6" s="11" t="s">
        <v>38</v>
      </c>
      <c r="G6" s="141" t="s">
        <v>26</v>
      </c>
      <c r="H6" s="11" t="s">
        <v>38</v>
      </c>
      <c r="I6" s="12" t="s">
        <v>29</v>
      </c>
      <c r="J6" s="12" t="s">
        <v>31</v>
      </c>
      <c r="K6" s="12" t="s">
        <v>33</v>
      </c>
      <c r="L6" s="12" t="s">
        <v>24</v>
      </c>
      <c r="M6" s="88"/>
    </row>
    <row r="7" spans="1:13" ht="24" customHeight="1" thickBot="1">
      <c r="A7" s="138"/>
      <c r="B7" s="12" t="s">
        <v>16</v>
      </c>
      <c r="C7" s="12" t="s">
        <v>16</v>
      </c>
      <c r="D7" s="88" t="s">
        <v>16</v>
      </c>
      <c r="E7" s="142"/>
      <c r="F7" s="12" t="s">
        <v>40</v>
      </c>
      <c r="G7" s="142"/>
      <c r="H7" s="12" t="s">
        <v>40</v>
      </c>
      <c r="I7" s="12" t="s">
        <v>16</v>
      </c>
      <c r="J7" s="12" t="s">
        <v>17</v>
      </c>
      <c r="K7" s="12" t="s">
        <v>18</v>
      </c>
      <c r="L7" s="12" t="s">
        <v>18</v>
      </c>
      <c r="M7" s="88" t="s">
        <v>16</v>
      </c>
    </row>
    <row r="8" spans="1:13" s="36" customFormat="1" ht="18.75" customHeight="1" thickBot="1">
      <c r="A8" s="122" t="s">
        <v>0</v>
      </c>
      <c r="B8" s="123"/>
      <c r="C8" s="124"/>
      <c r="D8" s="89"/>
      <c r="E8" s="59"/>
      <c r="F8" s="59"/>
      <c r="G8" s="59"/>
      <c r="H8" s="59"/>
      <c r="I8" s="59"/>
      <c r="J8" s="59"/>
      <c r="K8" s="59"/>
      <c r="L8" s="59"/>
      <c r="M8" s="101"/>
    </row>
    <row r="9" spans="1:13" ht="12" customHeight="1" thickBot="1">
      <c r="A9" s="63">
        <v>42005</v>
      </c>
      <c r="B9" s="64"/>
      <c r="C9" s="65"/>
      <c r="D9" s="90"/>
      <c r="E9" s="65">
        <v>998</v>
      </c>
      <c r="F9" s="65" t="s">
        <v>35</v>
      </c>
      <c r="G9" s="65">
        <v>992</v>
      </c>
      <c r="H9" s="65">
        <v>43</v>
      </c>
      <c r="I9" s="65"/>
      <c r="J9" s="66"/>
      <c r="K9" s="65"/>
      <c r="L9" s="65"/>
      <c r="M9" s="102">
        <v>2290</v>
      </c>
    </row>
    <row r="10" spans="1:13" ht="15" customHeight="1">
      <c r="A10" s="60" t="s">
        <v>62</v>
      </c>
      <c r="B10" s="61">
        <v>2999</v>
      </c>
      <c r="C10" s="62">
        <v>3202</v>
      </c>
      <c r="D10" s="91">
        <v>-9</v>
      </c>
      <c r="E10" s="62">
        <v>956</v>
      </c>
      <c r="F10" s="62">
        <v>25</v>
      </c>
      <c r="G10" s="62">
        <v>965</v>
      </c>
      <c r="H10" s="62">
        <v>51</v>
      </c>
      <c r="I10" s="62">
        <v>21527</v>
      </c>
      <c r="J10" s="62">
        <v>17</v>
      </c>
      <c r="K10" s="62">
        <v>13343</v>
      </c>
      <c r="L10" s="62">
        <f>B10/J10/6*1000</f>
        <v>29401.960784313727</v>
      </c>
      <c r="M10" s="103">
        <v>2290</v>
      </c>
    </row>
    <row r="11" spans="1:13" ht="14.25" customHeight="1">
      <c r="A11" s="46" t="s">
        <v>58</v>
      </c>
      <c r="B11" s="40">
        <v>2643</v>
      </c>
      <c r="C11" s="27">
        <v>3348</v>
      </c>
      <c r="D11" s="92">
        <v>-710</v>
      </c>
      <c r="E11" s="27">
        <v>2028</v>
      </c>
      <c r="F11" s="27" t="s">
        <v>35</v>
      </c>
      <c r="G11" s="27">
        <v>1131</v>
      </c>
      <c r="H11" s="27" t="s">
        <v>35</v>
      </c>
      <c r="I11" s="27">
        <v>20924</v>
      </c>
      <c r="J11" s="27">
        <v>18</v>
      </c>
      <c r="K11" s="27">
        <v>11324</v>
      </c>
      <c r="L11" s="27">
        <f>B11/J11/6*1000</f>
        <v>24472.222222222226</v>
      </c>
      <c r="M11" s="104">
        <v>2290</v>
      </c>
    </row>
    <row r="12" spans="1:13" s="36" customFormat="1" ht="13.5" customHeight="1" thickBot="1">
      <c r="A12" s="58" t="s">
        <v>42</v>
      </c>
      <c r="B12" s="45">
        <f>B10/B11*100</f>
        <v>113.46954218690881</v>
      </c>
      <c r="C12" s="44">
        <f>C10/C11*100</f>
        <v>95.63918757467145</v>
      </c>
      <c r="D12" s="93" t="s">
        <v>61</v>
      </c>
      <c r="E12" s="44">
        <f>E10/E11*100</f>
        <v>47.14003944773176</v>
      </c>
      <c r="F12" s="44" t="s">
        <v>61</v>
      </c>
      <c r="G12" s="44">
        <f>G10/G11*100</f>
        <v>85.32272325375774</v>
      </c>
      <c r="H12" s="44" t="s">
        <v>61</v>
      </c>
      <c r="I12" s="44">
        <f>I10/I11*100</f>
        <v>102.88185815331676</v>
      </c>
      <c r="J12" s="44">
        <f>J10/J11*100</f>
        <v>94.44444444444444</v>
      </c>
      <c r="K12" s="44">
        <f>K10/K11*100</f>
        <v>117.82938890851288</v>
      </c>
      <c r="L12" s="44">
        <f>L10/L11*100</f>
        <v>120.14422113907992</v>
      </c>
      <c r="M12" s="105">
        <f>M10/M11*100</f>
        <v>100</v>
      </c>
    </row>
    <row r="13" spans="1:14" s="38" customFormat="1" ht="15" customHeight="1" thickBot="1">
      <c r="A13" s="125" t="s">
        <v>3</v>
      </c>
      <c r="B13" s="126"/>
      <c r="C13" s="127"/>
      <c r="D13" s="94"/>
      <c r="E13" s="69"/>
      <c r="F13" s="69"/>
      <c r="G13" s="69"/>
      <c r="H13" s="69"/>
      <c r="I13" s="69"/>
      <c r="J13" s="70"/>
      <c r="K13" s="69"/>
      <c r="L13" s="69"/>
      <c r="M13" s="106"/>
      <c r="N13" s="37"/>
    </row>
    <row r="14" spans="1:14" s="38" customFormat="1" ht="13.5" customHeight="1" thickBot="1">
      <c r="A14" s="63">
        <v>42005</v>
      </c>
      <c r="B14" s="64"/>
      <c r="C14" s="65"/>
      <c r="D14" s="90"/>
      <c r="E14" s="65">
        <v>18625</v>
      </c>
      <c r="F14" s="65">
        <v>11202</v>
      </c>
      <c r="G14" s="65">
        <v>5661</v>
      </c>
      <c r="H14" s="65">
        <v>1503</v>
      </c>
      <c r="I14" s="65"/>
      <c r="J14" s="66"/>
      <c r="K14" s="65"/>
      <c r="L14" s="65"/>
      <c r="M14" s="102">
        <v>601</v>
      </c>
      <c r="N14" s="37"/>
    </row>
    <row r="15" spans="1:14" s="38" customFormat="1" ht="13.5" customHeight="1">
      <c r="A15" s="60" t="s">
        <v>62</v>
      </c>
      <c r="B15" s="61">
        <v>6203</v>
      </c>
      <c r="C15" s="62">
        <v>10571</v>
      </c>
      <c r="D15" s="91">
        <v>-2543</v>
      </c>
      <c r="E15" s="62">
        <v>20455</v>
      </c>
      <c r="F15" s="62">
        <v>17009</v>
      </c>
      <c r="G15" s="62">
        <v>5443</v>
      </c>
      <c r="H15" s="62">
        <v>1534</v>
      </c>
      <c r="I15" s="62">
        <v>26318</v>
      </c>
      <c r="J15" s="62">
        <v>28</v>
      </c>
      <c r="K15" s="62">
        <v>14637</v>
      </c>
      <c r="L15" s="62">
        <f>B15/J15/6*1000</f>
        <v>36922.619047619046</v>
      </c>
      <c r="M15" s="103">
        <v>601</v>
      </c>
      <c r="N15" s="37"/>
    </row>
    <row r="16" spans="1:13" ht="1.5" customHeight="1" hidden="1" thickBot="1">
      <c r="A16" s="46"/>
      <c r="B16" s="47"/>
      <c r="C16" s="43"/>
      <c r="D16" s="95"/>
      <c r="E16" s="43"/>
      <c r="F16" s="43"/>
      <c r="G16" s="43"/>
      <c r="H16" s="43"/>
      <c r="I16" s="43"/>
      <c r="J16" s="43"/>
      <c r="K16" s="43"/>
      <c r="L16" s="43"/>
      <c r="M16" s="107"/>
    </row>
    <row r="17" spans="1:13" ht="13.5" customHeight="1" hidden="1" thickBot="1">
      <c r="A17" s="46"/>
      <c r="B17" s="47"/>
      <c r="C17" s="43"/>
      <c r="D17" s="95"/>
      <c r="E17" s="43"/>
      <c r="F17" s="43"/>
      <c r="G17" s="43"/>
      <c r="H17" s="43"/>
      <c r="I17" s="43"/>
      <c r="J17" s="43"/>
      <c r="K17" s="43"/>
      <c r="L17" s="43"/>
      <c r="M17" s="107"/>
    </row>
    <row r="18" spans="1:13" ht="13.5" customHeight="1" hidden="1" thickBot="1">
      <c r="A18" s="46"/>
      <c r="B18" s="47"/>
      <c r="C18" s="43"/>
      <c r="D18" s="95"/>
      <c r="E18" s="43"/>
      <c r="F18" s="43"/>
      <c r="G18" s="43"/>
      <c r="H18" s="43"/>
      <c r="I18" s="43"/>
      <c r="J18" s="43"/>
      <c r="K18" s="43"/>
      <c r="L18" s="43"/>
      <c r="M18" s="107"/>
    </row>
    <row r="19" spans="1:13" ht="13.5" customHeight="1" hidden="1" thickBot="1">
      <c r="A19" s="46"/>
      <c r="B19" s="47"/>
      <c r="C19" s="43"/>
      <c r="D19" s="95"/>
      <c r="E19" s="43"/>
      <c r="F19" s="43"/>
      <c r="G19" s="43"/>
      <c r="H19" s="43"/>
      <c r="I19" s="43"/>
      <c r="J19" s="43"/>
      <c r="K19" s="43"/>
      <c r="L19" s="43"/>
      <c r="M19" s="107"/>
    </row>
    <row r="20" spans="1:13" s="36" customFormat="1" ht="15" customHeight="1">
      <c r="A20" s="49" t="s">
        <v>58</v>
      </c>
      <c r="B20" s="48">
        <v>6525</v>
      </c>
      <c r="C20" s="42">
        <v>9697</v>
      </c>
      <c r="D20" s="96">
        <v>-3704</v>
      </c>
      <c r="E20" s="42">
        <v>15318</v>
      </c>
      <c r="F20" s="42">
        <v>11011</v>
      </c>
      <c r="G20" s="42">
        <v>4531</v>
      </c>
      <c r="H20" s="42">
        <v>1606</v>
      </c>
      <c r="I20" s="42">
        <v>28686</v>
      </c>
      <c r="J20" s="42">
        <v>28</v>
      </c>
      <c r="K20" s="42">
        <v>13875</v>
      </c>
      <c r="L20" s="42">
        <f>B20/J20/6*1000</f>
        <v>38839.28571428572</v>
      </c>
      <c r="M20" s="108">
        <v>601</v>
      </c>
    </row>
    <row r="21" spans="1:13" ht="13.5" customHeight="1" thickBot="1">
      <c r="A21" s="50" t="s">
        <v>42</v>
      </c>
      <c r="B21" s="41">
        <f>B15/B20*100</f>
        <v>95.06513409961686</v>
      </c>
      <c r="C21" s="34">
        <f>C15/C20*100</f>
        <v>109.01309683407239</v>
      </c>
      <c r="D21" s="97" t="s">
        <v>61</v>
      </c>
      <c r="E21" s="34">
        <f aca="true" t="shared" si="0" ref="E21:M21">E15/E20*100</f>
        <v>133.53570962266613</v>
      </c>
      <c r="F21" s="34">
        <f t="shared" si="0"/>
        <v>154.47279992734536</v>
      </c>
      <c r="G21" s="34">
        <f t="shared" si="0"/>
        <v>120.12800706245861</v>
      </c>
      <c r="H21" s="34">
        <f t="shared" si="0"/>
        <v>95.51681195516812</v>
      </c>
      <c r="I21" s="34">
        <f t="shared" si="0"/>
        <v>91.74510214041692</v>
      </c>
      <c r="J21" s="34">
        <f t="shared" si="0"/>
        <v>100</v>
      </c>
      <c r="K21" s="34">
        <f t="shared" si="0"/>
        <v>105.4918918918919</v>
      </c>
      <c r="L21" s="34">
        <f t="shared" si="0"/>
        <v>95.06513409961684</v>
      </c>
      <c r="M21" s="109">
        <f t="shared" si="0"/>
        <v>100</v>
      </c>
    </row>
    <row r="22" spans="1:13" ht="15" customHeight="1" thickBot="1">
      <c r="A22" s="51" t="s">
        <v>1</v>
      </c>
      <c r="B22" s="67"/>
      <c r="C22" s="67"/>
      <c r="D22" s="98"/>
      <c r="E22" s="69"/>
      <c r="F22" s="69"/>
      <c r="G22" s="69"/>
      <c r="H22" s="69"/>
      <c r="I22" s="69"/>
      <c r="J22" s="70"/>
      <c r="K22" s="69"/>
      <c r="L22" s="69"/>
      <c r="M22" s="106"/>
    </row>
    <row r="23" spans="1:13" ht="14.25" customHeight="1" thickBot="1">
      <c r="A23" s="63">
        <v>42005</v>
      </c>
      <c r="B23" s="64"/>
      <c r="C23" s="65"/>
      <c r="D23" s="90"/>
      <c r="E23" s="65">
        <v>202</v>
      </c>
      <c r="F23" s="65" t="s">
        <v>35</v>
      </c>
      <c r="G23" s="65">
        <v>67</v>
      </c>
      <c r="H23" s="65" t="s">
        <v>35</v>
      </c>
      <c r="I23" s="65"/>
      <c r="J23" s="65"/>
      <c r="K23" s="65"/>
      <c r="L23" s="65"/>
      <c r="M23" s="102">
        <v>1500</v>
      </c>
    </row>
    <row r="24" spans="1:13" s="36" customFormat="1" ht="12.75" customHeight="1">
      <c r="A24" s="71" t="s">
        <v>62</v>
      </c>
      <c r="B24" s="72">
        <v>2863</v>
      </c>
      <c r="C24" s="73">
        <v>5005</v>
      </c>
      <c r="D24" s="99">
        <v>-188</v>
      </c>
      <c r="E24" s="73">
        <v>476</v>
      </c>
      <c r="F24" s="73" t="s">
        <v>35</v>
      </c>
      <c r="G24" s="73">
        <v>41</v>
      </c>
      <c r="H24" s="73" t="s">
        <v>35</v>
      </c>
      <c r="I24" s="73">
        <v>20596</v>
      </c>
      <c r="J24" s="73">
        <v>25</v>
      </c>
      <c r="K24" s="73">
        <v>14367</v>
      </c>
      <c r="L24" s="73">
        <f>B24/J24/6*1000</f>
        <v>19086.666666666664</v>
      </c>
      <c r="M24" s="110">
        <v>1500</v>
      </c>
    </row>
    <row r="25" spans="1:13" ht="11.25" customHeight="1">
      <c r="A25" s="46" t="s">
        <v>58</v>
      </c>
      <c r="B25" s="40">
        <v>2757</v>
      </c>
      <c r="C25" s="27">
        <v>4680</v>
      </c>
      <c r="D25" s="92">
        <v>-470</v>
      </c>
      <c r="E25" s="27">
        <v>362</v>
      </c>
      <c r="F25" s="27" t="s">
        <v>35</v>
      </c>
      <c r="G25" s="27">
        <v>56</v>
      </c>
      <c r="H25" s="27" t="s">
        <v>35</v>
      </c>
      <c r="I25" s="27">
        <v>20919</v>
      </c>
      <c r="J25" s="27">
        <v>25</v>
      </c>
      <c r="K25" s="27">
        <v>12630</v>
      </c>
      <c r="L25" s="27">
        <f>B25/J25/6*1000</f>
        <v>18380</v>
      </c>
      <c r="M25" s="104">
        <v>1500</v>
      </c>
    </row>
    <row r="26" spans="1:13" ht="16.5" customHeight="1" thickBot="1">
      <c r="A26" s="50" t="s">
        <v>42</v>
      </c>
      <c r="B26" s="41">
        <f>B24/B25*100</f>
        <v>103.84475879579253</v>
      </c>
      <c r="C26" s="34">
        <f>C24/C25*100</f>
        <v>106.94444444444444</v>
      </c>
      <c r="D26" s="97" t="s">
        <v>61</v>
      </c>
      <c r="E26" s="34">
        <f>E24/E25*100</f>
        <v>131.49171270718233</v>
      </c>
      <c r="F26" s="34" t="s">
        <v>61</v>
      </c>
      <c r="G26" s="34">
        <f>G24/G25*100</f>
        <v>73.21428571428571</v>
      </c>
      <c r="H26" s="34" t="s">
        <v>61</v>
      </c>
      <c r="I26" s="34">
        <f>I24/I25*100</f>
        <v>98.45594913714805</v>
      </c>
      <c r="J26" s="34">
        <f>J24/J25*100</f>
        <v>100</v>
      </c>
      <c r="K26" s="34">
        <f>K24/K25*100</f>
        <v>113.75296912114014</v>
      </c>
      <c r="L26" s="34">
        <f>L24/L25*100</f>
        <v>103.84475879579252</v>
      </c>
      <c r="M26" s="109">
        <f>M24/M25*100</f>
        <v>100</v>
      </c>
    </row>
    <row r="27" spans="1:13" ht="15" customHeight="1" thickBot="1">
      <c r="A27" s="125" t="s">
        <v>59</v>
      </c>
      <c r="B27" s="128"/>
      <c r="C27" s="69"/>
      <c r="D27" s="94"/>
      <c r="E27" s="69"/>
      <c r="F27" s="69"/>
      <c r="G27" s="69"/>
      <c r="H27" s="69"/>
      <c r="I27" s="69"/>
      <c r="J27" s="69"/>
      <c r="K27" s="69"/>
      <c r="L27" s="69"/>
      <c r="M27" s="106"/>
    </row>
    <row r="28" spans="1:13" s="36" customFormat="1" ht="12" customHeight="1" thickBot="1">
      <c r="A28" s="74">
        <v>42005</v>
      </c>
      <c r="B28" s="75"/>
      <c r="C28" s="76"/>
      <c r="D28" s="100"/>
      <c r="E28" s="76">
        <v>3756</v>
      </c>
      <c r="F28" s="76" t="s">
        <v>35</v>
      </c>
      <c r="G28" s="76">
        <v>61</v>
      </c>
      <c r="H28" s="76" t="s">
        <v>35</v>
      </c>
      <c r="I28" s="76"/>
      <c r="J28" s="76"/>
      <c r="K28" s="76"/>
      <c r="L28" s="76"/>
      <c r="M28" s="111">
        <v>933</v>
      </c>
    </row>
    <row r="29" spans="1:13" ht="12" customHeight="1">
      <c r="A29" s="60" t="s">
        <v>62</v>
      </c>
      <c r="B29" s="61">
        <v>15444</v>
      </c>
      <c r="C29" s="62">
        <v>9455</v>
      </c>
      <c r="D29" s="91">
        <v>143</v>
      </c>
      <c r="E29" s="62">
        <v>3391</v>
      </c>
      <c r="F29" s="62" t="s">
        <v>35</v>
      </c>
      <c r="G29" s="62">
        <v>138</v>
      </c>
      <c r="H29" s="62" t="s">
        <v>35</v>
      </c>
      <c r="I29" s="62">
        <v>1675</v>
      </c>
      <c r="J29" s="62">
        <v>51</v>
      </c>
      <c r="K29" s="62">
        <v>11091.5</v>
      </c>
      <c r="L29" s="62">
        <f>B29/J29/6*1000</f>
        <v>50470.58823529412</v>
      </c>
      <c r="M29" s="103">
        <v>933</v>
      </c>
    </row>
    <row r="30" spans="1:13" ht="12.75" customHeight="1">
      <c r="A30" s="46" t="s">
        <v>58</v>
      </c>
      <c r="B30" s="40">
        <v>14294</v>
      </c>
      <c r="C30" s="27">
        <v>8830</v>
      </c>
      <c r="D30" s="92">
        <v>123</v>
      </c>
      <c r="E30" s="27">
        <v>3500</v>
      </c>
      <c r="F30" s="27" t="s">
        <v>35</v>
      </c>
      <c r="G30" s="27">
        <v>220</v>
      </c>
      <c r="H30" s="27" t="s">
        <v>35</v>
      </c>
      <c r="I30" s="27">
        <v>1763</v>
      </c>
      <c r="J30" s="27">
        <v>51</v>
      </c>
      <c r="K30" s="27">
        <v>9843.1</v>
      </c>
      <c r="L30" s="27">
        <f>B30/J30/6*1000</f>
        <v>46712.41830065359</v>
      </c>
      <c r="M30" s="104">
        <v>933</v>
      </c>
    </row>
    <row r="31" spans="1:13" ht="15" customHeight="1" thickBot="1">
      <c r="A31" s="50" t="s">
        <v>42</v>
      </c>
      <c r="B31" s="41">
        <f>B29/B30*100</f>
        <v>108.04533370645026</v>
      </c>
      <c r="C31" s="34">
        <f>C29/C30*100</f>
        <v>107.07814269535673</v>
      </c>
      <c r="D31" s="97" t="s">
        <v>61</v>
      </c>
      <c r="E31" s="34">
        <f>E29/E30*100</f>
        <v>96.88571428571429</v>
      </c>
      <c r="F31" s="34" t="s">
        <v>61</v>
      </c>
      <c r="G31" s="34">
        <f>G29/G30*100</f>
        <v>62.727272727272734</v>
      </c>
      <c r="H31" s="34" t="s">
        <v>61</v>
      </c>
      <c r="I31" s="34">
        <f>I29/I30*100</f>
        <v>95.00850822461713</v>
      </c>
      <c r="J31" s="34">
        <f>J29/J30*100</f>
        <v>100</v>
      </c>
      <c r="K31" s="34">
        <f>K29/K30*100</f>
        <v>112.68299621054342</v>
      </c>
      <c r="L31" s="34">
        <f>L29/L30*100</f>
        <v>108.04533370645026</v>
      </c>
      <c r="M31" s="109">
        <f>M29/M30*100</f>
        <v>100</v>
      </c>
    </row>
    <row r="32" spans="1:13" s="36" customFormat="1" ht="15" customHeight="1" thickBot="1">
      <c r="A32" s="165" t="s">
        <v>2</v>
      </c>
      <c r="B32" s="166"/>
      <c r="C32" s="166"/>
      <c r="D32" s="166"/>
      <c r="E32" s="167"/>
      <c r="F32" s="77"/>
      <c r="G32" s="77"/>
      <c r="H32" s="77"/>
      <c r="I32" s="77"/>
      <c r="J32" s="77"/>
      <c r="K32" s="77"/>
      <c r="L32" s="77"/>
      <c r="M32" s="112"/>
    </row>
    <row r="33" spans="1:13" ht="13.5" customHeight="1" thickBot="1">
      <c r="A33" s="63">
        <v>42005</v>
      </c>
      <c r="B33" s="64"/>
      <c r="C33" s="65"/>
      <c r="D33" s="90"/>
      <c r="E33" s="65">
        <v>4934</v>
      </c>
      <c r="F33" s="65" t="s">
        <v>35</v>
      </c>
      <c r="G33" s="65">
        <v>1216</v>
      </c>
      <c r="H33" s="65" t="s">
        <v>35</v>
      </c>
      <c r="I33" s="65"/>
      <c r="J33" s="66"/>
      <c r="K33" s="65"/>
      <c r="L33" s="65"/>
      <c r="M33" s="102">
        <v>3901</v>
      </c>
    </row>
    <row r="34" spans="1:13" ht="12" customHeight="1">
      <c r="A34" s="60" t="s">
        <v>62</v>
      </c>
      <c r="B34" s="61">
        <v>19796</v>
      </c>
      <c r="C34" s="62">
        <v>14724</v>
      </c>
      <c r="D34" s="91">
        <v>-1216</v>
      </c>
      <c r="E34" s="62">
        <v>5770</v>
      </c>
      <c r="F34" s="62" t="s">
        <v>35</v>
      </c>
      <c r="G34" s="62">
        <v>1365</v>
      </c>
      <c r="H34" s="62" t="s">
        <v>35</v>
      </c>
      <c r="I34" s="62">
        <v>2579</v>
      </c>
      <c r="J34" s="62">
        <v>91</v>
      </c>
      <c r="K34" s="62">
        <v>13549.5</v>
      </c>
      <c r="L34" s="62">
        <f>B34/J34/6*1000</f>
        <v>36256.41025641026</v>
      </c>
      <c r="M34" s="103">
        <v>3901</v>
      </c>
    </row>
    <row r="35" spans="1:13" ht="12.75" customHeight="1">
      <c r="A35" s="46" t="s">
        <v>58</v>
      </c>
      <c r="B35" s="40">
        <v>19444</v>
      </c>
      <c r="C35" s="27">
        <v>13858</v>
      </c>
      <c r="D35" s="92">
        <v>-650</v>
      </c>
      <c r="E35" s="27">
        <v>3961</v>
      </c>
      <c r="F35" s="27" t="s">
        <v>35</v>
      </c>
      <c r="G35" s="27">
        <v>1091</v>
      </c>
      <c r="H35" s="27" t="s">
        <v>35</v>
      </c>
      <c r="I35" s="27">
        <v>2880</v>
      </c>
      <c r="J35" s="27">
        <v>97</v>
      </c>
      <c r="K35" s="27">
        <v>12651.2</v>
      </c>
      <c r="L35" s="27">
        <f>B35/J35/6*1000</f>
        <v>33408.93470790378</v>
      </c>
      <c r="M35" s="104">
        <v>3901</v>
      </c>
    </row>
    <row r="36" spans="1:13" s="36" customFormat="1" ht="12.75" customHeight="1" thickBot="1">
      <c r="A36" s="50" t="s">
        <v>42</v>
      </c>
      <c r="B36" s="41">
        <f>B34/B35*100</f>
        <v>101.81032709319071</v>
      </c>
      <c r="C36" s="34">
        <f>C34/C35*100</f>
        <v>106.2490979939385</v>
      </c>
      <c r="D36" s="97" t="s">
        <v>61</v>
      </c>
      <c r="E36" s="34">
        <f>E34/E35*100</f>
        <v>145.67028528149456</v>
      </c>
      <c r="F36" s="34" t="s">
        <v>35</v>
      </c>
      <c r="G36" s="34">
        <f>G34/G35*100</f>
        <v>125.11457378551786</v>
      </c>
      <c r="H36" s="34" t="s">
        <v>35</v>
      </c>
      <c r="I36" s="34">
        <f>I34/I35*100</f>
        <v>89.54861111111111</v>
      </c>
      <c r="J36" s="34">
        <f>J34/J35*100</f>
        <v>93.81443298969072</v>
      </c>
      <c r="K36" s="34">
        <f>K34/K35*100</f>
        <v>107.10051220437586</v>
      </c>
      <c r="L36" s="34">
        <f>L34/L35*100</f>
        <v>108.52309591252194</v>
      </c>
      <c r="M36" s="109">
        <f>M34/M35*100</f>
        <v>100</v>
      </c>
    </row>
    <row r="37" spans="1:13" ht="14.25" customHeight="1" hidden="1" thickBot="1">
      <c r="A37" s="51"/>
      <c r="B37" s="67"/>
      <c r="C37" s="68"/>
      <c r="D37" s="94"/>
      <c r="E37" s="69"/>
      <c r="F37" s="69"/>
      <c r="G37" s="69"/>
      <c r="H37" s="69"/>
      <c r="I37" s="69"/>
      <c r="J37" s="70"/>
      <c r="K37" s="69"/>
      <c r="L37" s="69"/>
      <c r="M37" s="106"/>
    </row>
    <row r="38" spans="1:13" ht="13.5" hidden="1" thickBot="1">
      <c r="A38" s="63"/>
      <c r="B38" s="64"/>
      <c r="C38" s="65"/>
      <c r="D38" s="90"/>
      <c r="E38" s="65"/>
      <c r="F38" s="65"/>
      <c r="G38" s="65"/>
      <c r="H38" s="65"/>
      <c r="I38" s="65"/>
      <c r="J38" s="66"/>
      <c r="K38" s="65"/>
      <c r="L38" s="65"/>
      <c r="M38" s="102"/>
    </row>
    <row r="39" spans="1:13" ht="15" customHeight="1" hidden="1" thickBot="1">
      <c r="A39" s="60"/>
      <c r="B39" s="61"/>
      <c r="C39" s="62"/>
      <c r="D39" s="91"/>
      <c r="E39" s="62"/>
      <c r="F39" s="62"/>
      <c r="G39" s="62"/>
      <c r="H39" s="62"/>
      <c r="I39" s="62"/>
      <c r="J39" s="62"/>
      <c r="K39" s="62"/>
      <c r="L39" s="62"/>
      <c r="M39" s="103"/>
    </row>
    <row r="40" spans="1:13" ht="13.5" hidden="1" thickBot="1">
      <c r="A40" s="39"/>
      <c r="B40" s="54"/>
      <c r="C40" s="22"/>
      <c r="D40" s="117"/>
      <c r="E40" s="22"/>
      <c r="F40" s="22"/>
      <c r="G40" s="22"/>
      <c r="H40" s="22"/>
      <c r="I40" s="22"/>
      <c r="J40" s="22"/>
      <c r="K40" s="22"/>
      <c r="L40" s="22"/>
      <c r="M40" s="113"/>
    </row>
    <row r="41" spans="1:13" ht="13.5" hidden="1" thickBot="1">
      <c r="A41" s="52"/>
      <c r="B41" s="83"/>
      <c r="C41" s="84"/>
      <c r="D41" s="118"/>
      <c r="E41" s="84"/>
      <c r="F41" s="84"/>
      <c r="G41" s="84"/>
      <c r="H41" s="84"/>
      <c r="I41" s="84"/>
      <c r="J41" s="84"/>
      <c r="K41" s="84"/>
      <c r="L41" s="84"/>
      <c r="M41" s="114"/>
    </row>
    <row r="42" spans="1:13" ht="14.25" customHeight="1" thickBot="1">
      <c r="A42" s="53" t="s">
        <v>20</v>
      </c>
      <c r="B42" s="78"/>
      <c r="C42" s="78"/>
      <c r="D42" s="119"/>
      <c r="E42" s="78"/>
      <c r="F42" s="78"/>
      <c r="G42" s="78"/>
      <c r="H42" s="78"/>
      <c r="I42" s="78"/>
      <c r="J42" s="78"/>
      <c r="K42" s="79"/>
      <c r="L42" s="78"/>
      <c r="M42" s="115"/>
    </row>
    <row r="43" spans="1:13" ht="13.5" thickBot="1">
      <c r="A43" s="63">
        <v>42005</v>
      </c>
      <c r="B43" s="81"/>
      <c r="C43" s="82"/>
      <c r="D43" s="120"/>
      <c r="E43" s="65">
        <f>E9+E14+E23+E28+E33+E38</f>
        <v>28515</v>
      </c>
      <c r="F43" s="65">
        <f>F14</f>
        <v>11202</v>
      </c>
      <c r="G43" s="65">
        <f>G9+G14+G23+G28+G33+G38</f>
        <v>7997</v>
      </c>
      <c r="H43" s="65">
        <f>H9+H14</f>
        <v>1546</v>
      </c>
      <c r="I43" s="82"/>
      <c r="J43" s="82"/>
      <c r="K43" s="82"/>
      <c r="L43" s="82"/>
      <c r="M43" s="102">
        <f>M9+M14+M23+M28+M33+M38</f>
        <v>9225</v>
      </c>
    </row>
    <row r="44" spans="1:13" ht="12.75">
      <c r="A44" s="80" t="s">
        <v>62</v>
      </c>
      <c r="B44" s="86">
        <f>B10+B15+B24+B29+B34+B39</f>
        <v>47305</v>
      </c>
      <c r="C44" s="85">
        <f>C10+C15+C24+C29+C34+C39</f>
        <v>42957</v>
      </c>
      <c r="D44" s="121">
        <f>D10+D15+D24+D29+D34+D39</f>
        <v>-3813</v>
      </c>
      <c r="E44" s="85">
        <f>E10+E15+E24+E29+E34+E39</f>
        <v>31048</v>
      </c>
      <c r="F44" s="85">
        <f>F10+F15</f>
        <v>17034</v>
      </c>
      <c r="G44" s="85">
        <f>G10+G15+G24+G34+G39</f>
        <v>7814</v>
      </c>
      <c r="H44" s="85">
        <f>H15+H10</f>
        <v>1585</v>
      </c>
      <c r="I44" s="85">
        <f>I10+I15+I24+I29+I34+I39</f>
        <v>72695</v>
      </c>
      <c r="J44" s="85">
        <f>J10+J15+J24+J29+J34+J39</f>
        <v>212</v>
      </c>
      <c r="K44" s="85">
        <v>13182</v>
      </c>
      <c r="L44" s="85">
        <v>37189</v>
      </c>
      <c r="M44" s="116">
        <f>M10+M15+M24+M29+M34+M39</f>
        <v>9225</v>
      </c>
    </row>
    <row r="45" spans="1:13" ht="12.75">
      <c r="A45" s="39" t="s">
        <v>58</v>
      </c>
      <c r="B45" s="54">
        <f>B11+B20+B25+B30+B35+B40</f>
        <v>45663</v>
      </c>
      <c r="C45" s="22">
        <f>C11+C20+C25+C30+C35+C40</f>
        <v>40413</v>
      </c>
      <c r="D45" s="117">
        <f>D11+D20+D25+D30+D35+D40</f>
        <v>-5411</v>
      </c>
      <c r="E45" s="22">
        <f>E11+E20+E25+E30+E35+E40</f>
        <v>25169</v>
      </c>
      <c r="F45" s="22">
        <f>F20</f>
        <v>11011</v>
      </c>
      <c r="G45" s="22">
        <f>G11+G20+G25+G30+G35+G40</f>
        <v>7029</v>
      </c>
      <c r="H45" s="22">
        <f>H20</f>
        <v>1606</v>
      </c>
      <c r="I45" s="22">
        <f>I11+I20+I25+I30+I35+I40</f>
        <v>75172</v>
      </c>
      <c r="J45" s="22">
        <f>J11+J20+J25+J30+J35+J40</f>
        <v>219</v>
      </c>
      <c r="K45" s="22">
        <v>12158</v>
      </c>
      <c r="L45" s="22">
        <v>34751</v>
      </c>
      <c r="M45" s="113">
        <f>M11+M20+M25+M30+M35+M40</f>
        <v>9225</v>
      </c>
    </row>
    <row r="46" spans="1:13" ht="13.5" thickBot="1">
      <c r="A46" s="52" t="s">
        <v>42</v>
      </c>
      <c r="B46" s="83">
        <f>B44/B45*100</f>
        <v>103.59590916058954</v>
      </c>
      <c r="C46" s="84">
        <f>C44/C45*100</f>
        <v>106.29500408284463</v>
      </c>
      <c r="D46" s="118" t="s">
        <v>61</v>
      </c>
      <c r="E46" s="84">
        <f aca="true" t="shared" si="1" ref="E46:M46">E44/E45*100</f>
        <v>123.35809924907623</v>
      </c>
      <c r="F46" s="84">
        <f t="shared" si="1"/>
        <v>154.69984560893653</v>
      </c>
      <c r="G46" s="84">
        <f t="shared" si="1"/>
        <v>111.16801821027174</v>
      </c>
      <c r="H46" s="84">
        <f t="shared" si="1"/>
        <v>98.69240348692404</v>
      </c>
      <c r="I46" s="84">
        <f t="shared" si="1"/>
        <v>96.7048901186612</v>
      </c>
      <c r="J46" s="84">
        <f t="shared" si="1"/>
        <v>96.80365296803653</v>
      </c>
      <c r="K46" s="84">
        <f t="shared" si="1"/>
        <v>108.42243790097055</v>
      </c>
      <c r="L46" s="84">
        <f t="shared" si="1"/>
        <v>107.01562544962735</v>
      </c>
      <c r="M46" s="114">
        <f t="shared" si="1"/>
        <v>100</v>
      </c>
    </row>
  </sheetData>
  <sheetProtection/>
  <mergeCells count="13">
    <mergeCell ref="G5:H5"/>
    <mergeCell ref="E6:E7"/>
    <mergeCell ref="G6:G7"/>
    <mergeCell ref="A8:C8"/>
    <mergeCell ref="A13:C13"/>
    <mergeCell ref="A27:B27"/>
    <mergeCell ref="A32:E32"/>
    <mergeCell ref="B3:M3"/>
    <mergeCell ref="A1:M1"/>
    <mergeCell ref="E4:F4"/>
    <mergeCell ref="E5:F5"/>
    <mergeCell ref="A3:A7"/>
    <mergeCell ref="G4:H4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33" sqref="G33"/>
    </sheetView>
  </sheetViews>
  <sheetFormatPr defaultColWidth="9.00390625" defaultRowHeight="12.75"/>
  <cols>
    <col min="4" max="4" width="19.875" style="0" customWidth="1"/>
  </cols>
  <sheetData>
    <row r="1" spans="1:8" ht="12.75">
      <c r="A1" s="143" t="s">
        <v>44</v>
      </c>
      <c r="B1" s="143"/>
      <c r="C1" s="143"/>
      <c r="D1" s="143"/>
      <c r="E1" s="143"/>
      <c r="F1" s="143"/>
      <c r="G1" s="143"/>
      <c r="H1" s="143"/>
    </row>
    <row r="2" ht="12.75">
      <c r="D2" s="35" t="s">
        <v>66</v>
      </c>
    </row>
    <row r="3" ht="13.5" thickBot="1"/>
    <row r="4" spans="1:8" ht="12.75" customHeight="1">
      <c r="A4" s="1"/>
      <c r="B4" s="2"/>
      <c r="C4" s="2"/>
      <c r="D4" s="3"/>
      <c r="E4" s="23"/>
      <c r="F4" s="24"/>
      <c r="G4" s="23"/>
      <c r="H4" s="24"/>
    </row>
    <row r="5" spans="1:8" s="18" customFormat="1" ht="12.75">
      <c r="A5" s="149" t="s">
        <v>22</v>
      </c>
      <c r="B5" s="144"/>
      <c r="C5" s="144"/>
      <c r="D5" s="145"/>
      <c r="E5" s="144" t="s">
        <v>60</v>
      </c>
      <c r="F5" s="145"/>
      <c r="G5" s="144" t="s">
        <v>63</v>
      </c>
      <c r="H5" s="145"/>
    </row>
    <row r="6" spans="1:8" ht="13.5" thickBot="1">
      <c r="A6" s="25"/>
      <c r="B6" s="28"/>
      <c r="C6" s="28"/>
      <c r="D6" s="26"/>
      <c r="E6" s="28"/>
      <c r="F6" s="26"/>
      <c r="G6" s="28"/>
      <c r="H6" s="26"/>
    </row>
    <row r="7" spans="1:8" ht="12.75">
      <c r="A7" s="4"/>
      <c r="B7" s="5"/>
      <c r="C7" s="5"/>
      <c r="D7" s="5"/>
      <c r="E7" s="13"/>
      <c r="F7" s="15"/>
      <c r="G7" s="14"/>
      <c r="H7" s="15"/>
    </row>
    <row r="8" spans="1:8" ht="12.75">
      <c r="A8" s="31" t="s">
        <v>47</v>
      </c>
      <c r="B8" s="30"/>
      <c r="C8" s="30"/>
      <c r="D8" s="30"/>
      <c r="E8" s="150">
        <f>E10+E12+E14+E16+E18+E20</f>
        <v>15975</v>
      </c>
      <c r="F8" s="151"/>
      <c r="G8" s="150">
        <f>G10+G12+G14+G16+G18+G20</f>
        <v>16767</v>
      </c>
      <c r="H8" s="151"/>
    </row>
    <row r="9" spans="1:8" ht="12.75">
      <c r="A9" s="10" t="s">
        <v>48</v>
      </c>
      <c r="B9" s="5"/>
      <c r="C9" s="5"/>
      <c r="D9" s="5"/>
      <c r="E9" s="10"/>
      <c r="F9" s="17"/>
      <c r="G9" s="16"/>
      <c r="H9" s="17"/>
    </row>
    <row r="10" spans="1:8" ht="12.75">
      <c r="A10" s="32" t="s">
        <v>0</v>
      </c>
      <c r="B10" s="7"/>
      <c r="C10" s="7"/>
      <c r="D10" s="5"/>
      <c r="E10" s="146">
        <v>1223</v>
      </c>
      <c r="F10" s="147"/>
      <c r="G10" s="148">
        <v>1361</v>
      </c>
      <c r="H10" s="147"/>
    </row>
    <row r="11" spans="1:8" ht="12.75">
      <c r="A11" s="33"/>
      <c r="B11" s="5"/>
      <c r="C11" s="5"/>
      <c r="D11" s="5"/>
      <c r="E11" s="10"/>
      <c r="F11" s="17"/>
      <c r="G11" s="16"/>
      <c r="H11" s="17"/>
    </row>
    <row r="12" spans="1:8" ht="12.75">
      <c r="A12" s="32" t="s">
        <v>3</v>
      </c>
      <c r="B12" s="7"/>
      <c r="C12" s="5"/>
      <c r="D12" s="5"/>
      <c r="E12" s="146">
        <v>2331</v>
      </c>
      <c r="F12" s="147"/>
      <c r="G12" s="148">
        <v>2459</v>
      </c>
      <c r="H12" s="147"/>
    </row>
    <row r="13" spans="1:8" ht="12.75">
      <c r="A13" s="33"/>
      <c r="B13" s="5"/>
      <c r="C13" s="5"/>
      <c r="D13" s="5"/>
      <c r="E13" s="10"/>
      <c r="F13" s="17"/>
      <c r="G13" s="16"/>
      <c r="H13" s="17"/>
    </row>
    <row r="14" spans="1:8" ht="12.75">
      <c r="A14" s="32" t="s">
        <v>1</v>
      </c>
      <c r="B14" s="7"/>
      <c r="C14" s="7"/>
      <c r="D14" s="7"/>
      <c r="E14" s="146">
        <v>2046</v>
      </c>
      <c r="F14" s="147"/>
      <c r="G14" s="148">
        <v>2155</v>
      </c>
      <c r="H14" s="147"/>
    </row>
    <row r="15" spans="1:8" ht="12.75">
      <c r="A15" s="33"/>
      <c r="B15" s="5"/>
      <c r="C15" s="5"/>
      <c r="D15" s="5"/>
      <c r="E15" s="10"/>
      <c r="F15" s="17"/>
      <c r="G15" s="16"/>
      <c r="H15" s="17"/>
    </row>
    <row r="16" spans="1:8" ht="12.75">
      <c r="A16" s="32" t="s">
        <v>19</v>
      </c>
      <c r="B16" s="7"/>
      <c r="C16" s="8"/>
      <c r="D16" s="7"/>
      <c r="E16" s="146">
        <v>3012</v>
      </c>
      <c r="F16" s="147"/>
      <c r="G16" s="148">
        <v>3394</v>
      </c>
      <c r="H16" s="147"/>
    </row>
    <row r="17" spans="1:8" ht="0.75" customHeight="1">
      <c r="A17" s="33"/>
      <c r="B17" s="5"/>
      <c r="C17" s="5"/>
      <c r="D17" s="5"/>
      <c r="E17" s="10"/>
      <c r="F17" s="17"/>
      <c r="G17" s="16"/>
      <c r="H17" s="17"/>
    </row>
    <row r="18" spans="1:8" ht="12.75" hidden="1">
      <c r="A18" s="32" t="s">
        <v>21</v>
      </c>
      <c r="B18" s="9"/>
      <c r="C18" s="9"/>
      <c r="D18" s="7"/>
      <c r="E18" s="146">
        <v>0</v>
      </c>
      <c r="F18" s="147"/>
      <c r="G18" s="148">
        <v>0</v>
      </c>
      <c r="H18" s="147"/>
    </row>
    <row r="19" spans="1:8" ht="12.75">
      <c r="A19" s="33"/>
      <c r="B19" s="5"/>
      <c r="C19" s="5"/>
      <c r="D19" s="5"/>
      <c r="E19" s="10"/>
      <c r="F19" s="17"/>
      <c r="G19" s="16"/>
      <c r="H19" s="17"/>
    </row>
    <row r="20" spans="1:8" ht="12.75">
      <c r="A20" s="32" t="s">
        <v>2</v>
      </c>
      <c r="B20" s="7"/>
      <c r="C20" s="7"/>
      <c r="D20" s="7"/>
      <c r="E20" s="146">
        <v>7363</v>
      </c>
      <c r="F20" s="147"/>
      <c r="G20" s="148">
        <v>7398</v>
      </c>
      <c r="H20" s="147"/>
    </row>
    <row r="21" spans="1:8" ht="12.75">
      <c r="A21" s="10"/>
      <c r="B21" s="5"/>
      <c r="C21" s="5"/>
      <c r="D21" s="5"/>
      <c r="E21" s="10"/>
      <c r="F21" s="17"/>
      <c r="G21" s="16"/>
      <c r="H21" s="17"/>
    </row>
    <row r="22" spans="1:8" ht="12.75">
      <c r="A22" s="4"/>
      <c r="B22" s="5"/>
      <c r="C22" s="5"/>
      <c r="D22" s="5"/>
      <c r="E22" s="4"/>
      <c r="F22" s="6"/>
      <c r="G22" s="4"/>
      <c r="H22" s="6"/>
    </row>
    <row r="23" spans="1:8" s="18" customFormat="1" ht="12.75">
      <c r="A23" s="29" t="s">
        <v>46</v>
      </c>
      <c r="B23" s="29"/>
      <c r="C23" s="30"/>
      <c r="D23" s="30"/>
      <c r="E23" s="155">
        <f>СВОД!J45</f>
        <v>219</v>
      </c>
      <c r="F23" s="145"/>
      <c r="G23" s="155">
        <f>СВОД!J44</f>
        <v>212</v>
      </c>
      <c r="H23" s="145"/>
    </row>
    <row r="24" spans="1:8" ht="13.5" thickBot="1">
      <c r="A24" s="4"/>
      <c r="B24" s="5"/>
      <c r="C24" s="5"/>
      <c r="D24" s="5"/>
      <c r="E24" s="25"/>
      <c r="F24" s="26"/>
      <c r="G24" s="4"/>
      <c r="H24" s="6"/>
    </row>
    <row r="25" spans="1:8" s="19" customFormat="1" ht="30.75" customHeight="1" thickBot="1">
      <c r="A25" s="152" t="s">
        <v>45</v>
      </c>
      <c r="B25" s="153"/>
      <c r="C25" s="153"/>
      <c r="D25" s="154"/>
      <c r="E25" s="156">
        <f>E8/E23/6*1000</f>
        <v>12157.534246575344</v>
      </c>
      <c r="F25" s="157"/>
      <c r="G25" s="156">
        <f>G8*1000/G23/6</f>
        <v>13181.603773584904</v>
      </c>
      <c r="H25" s="157"/>
    </row>
  </sheetData>
  <sheetProtection/>
  <mergeCells count="23">
    <mergeCell ref="A25:D25"/>
    <mergeCell ref="G20:H20"/>
    <mergeCell ref="G23:H23"/>
    <mergeCell ref="G25:H25"/>
    <mergeCell ref="E20:F20"/>
    <mergeCell ref="E23:F23"/>
    <mergeCell ref="E25:F25"/>
    <mergeCell ref="G12:H12"/>
    <mergeCell ref="G14:H14"/>
    <mergeCell ref="G16:H16"/>
    <mergeCell ref="G18:H18"/>
    <mergeCell ref="E12:F12"/>
    <mergeCell ref="E14:F14"/>
    <mergeCell ref="E16:F16"/>
    <mergeCell ref="E18:F18"/>
    <mergeCell ref="A1:H1"/>
    <mergeCell ref="E5:F5"/>
    <mergeCell ref="G5:H5"/>
    <mergeCell ref="E10:F10"/>
    <mergeCell ref="G10:H10"/>
    <mergeCell ref="A5:D5"/>
    <mergeCell ref="E8:F8"/>
    <mergeCell ref="G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F28" sqref="F28"/>
    </sheetView>
  </sheetViews>
  <sheetFormatPr defaultColWidth="9.00390625" defaultRowHeight="12.75"/>
  <cols>
    <col min="4" max="4" width="20.25390625" style="0" customWidth="1"/>
  </cols>
  <sheetData>
    <row r="2" spans="1:8" ht="12.75">
      <c r="A2" s="143" t="s">
        <v>43</v>
      </c>
      <c r="B2" s="143"/>
      <c r="C2" s="143"/>
      <c r="D2" s="143"/>
      <c r="E2" s="143"/>
      <c r="F2" s="143"/>
      <c r="G2" s="143"/>
      <c r="H2" s="143"/>
    </row>
    <row r="3" ht="12.75">
      <c r="D3" s="35" t="s">
        <v>65</v>
      </c>
    </row>
    <row r="4" ht="13.5" thickBot="1"/>
    <row r="5" spans="1:8" ht="12.75">
      <c r="A5" s="1"/>
      <c r="B5" s="2"/>
      <c r="C5" s="2"/>
      <c r="D5" s="2"/>
      <c r="E5" s="1"/>
      <c r="F5" s="3"/>
      <c r="G5" s="2"/>
      <c r="H5" s="3"/>
    </row>
    <row r="6" spans="1:8" ht="12.75">
      <c r="A6" s="149" t="s">
        <v>22</v>
      </c>
      <c r="B6" s="144"/>
      <c r="C6" s="144"/>
      <c r="D6" s="144"/>
      <c r="E6" s="149" t="s">
        <v>60</v>
      </c>
      <c r="F6" s="145"/>
      <c r="G6" s="144" t="s">
        <v>63</v>
      </c>
      <c r="H6" s="145"/>
    </row>
    <row r="7" spans="1:8" ht="13.5" thickBot="1">
      <c r="A7" s="55"/>
      <c r="B7" s="56"/>
      <c r="C7" s="56"/>
      <c r="D7" s="56"/>
      <c r="E7" s="55"/>
      <c r="F7" s="57"/>
      <c r="G7" s="56"/>
      <c r="H7" s="57"/>
    </row>
    <row r="8" spans="1:8" ht="12.75">
      <c r="A8" s="1"/>
      <c r="B8" s="2"/>
      <c r="C8" s="2"/>
      <c r="D8" s="2"/>
      <c r="E8" s="1"/>
      <c r="F8" s="2"/>
      <c r="G8" s="1"/>
      <c r="H8" s="3"/>
    </row>
    <row r="9" spans="1:8" ht="12.75">
      <c r="A9" s="31" t="s">
        <v>49</v>
      </c>
      <c r="B9" s="5"/>
      <c r="C9" s="5"/>
      <c r="D9" s="5"/>
      <c r="E9" s="149">
        <f>E11+E13+E15+E17+E19+E21</f>
        <v>45663</v>
      </c>
      <c r="F9" s="145"/>
      <c r="G9" s="149">
        <f>G11+G13+G15+G17+G19+G21</f>
        <v>47305</v>
      </c>
      <c r="H9" s="145"/>
    </row>
    <row r="10" spans="1:8" ht="12.75">
      <c r="A10" s="4" t="s">
        <v>38</v>
      </c>
      <c r="B10" s="5"/>
      <c r="C10" s="5"/>
      <c r="D10" s="5"/>
      <c r="E10" s="4"/>
      <c r="F10" s="5"/>
      <c r="G10" s="4"/>
      <c r="H10" s="6"/>
    </row>
    <row r="11" spans="1:8" ht="12.75">
      <c r="A11" s="32" t="s">
        <v>52</v>
      </c>
      <c r="B11" s="7"/>
      <c r="C11" s="7"/>
      <c r="D11" s="5"/>
      <c r="E11" s="161">
        <v>2643</v>
      </c>
      <c r="F11" s="162"/>
      <c r="G11" s="161">
        <v>2999</v>
      </c>
      <c r="H11" s="162"/>
    </row>
    <row r="12" spans="1:8" ht="12.75">
      <c r="A12" s="33"/>
      <c r="B12" s="5"/>
      <c r="C12" s="5"/>
      <c r="D12" s="5"/>
      <c r="E12" s="4"/>
      <c r="F12" s="5"/>
      <c r="G12" s="4"/>
      <c r="H12" s="6"/>
    </row>
    <row r="13" spans="1:8" ht="12.75">
      <c r="A13" s="32" t="s">
        <v>53</v>
      </c>
      <c r="B13" s="7"/>
      <c r="C13" s="5"/>
      <c r="D13" s="5"/>
      <c r="E13" s="161">
        <v>6525</v>
      </c>
      <c r="F13" s="162"/>
      <c r="G13" s="161">
        <v>6203</v>
      </c>
      <c r="H13" s="162"/>
    </row>
    <row r="14" spans="1:8" ht="12.75">
      <c r="A14" s="33"/>
      <c r="B14" s="5"/>
      <c r="C14" s="5"/>
      <c r="D14" s="5"/>
      <c r="E14" s="4"/>
      <c r="F14" s="5"/>
      <c r="G14" s="4"/>
      <c r="H14" s="6"/>
    </row>
    <row r="15" spans="1:8" ht="12.75">
      <c r="A15" s="32" t="s">
        <v>54</v>
      </c>
      <c r="B15" s="7"/>
      <c r="C15" s="7"/>
      <c r="D15" s="7"/>
      <c r="E15" s="161">
        <v>2757</v>
      </c>
      <c r="F15" s="162"/>
      <c r="G15" s="161">
        <v>2863</v>
      </c>
      <c r="H15" s="162"/>
    </row>
    <row r="16" spans="1:8" ht="12.75">
      <c r="A16" s="33"/>
      <c r="B16" s="5"/>
      <c r="C16" s="5"/>
      <c r="D16" s="5"/>
      <c r="E16" s="4"/>
      <c r="F16" s="5"/>
      <c r="G16" s="4"/>
      <c r="H16" s="6"/>
    </row>
    <row r="17" spans="1:8" ht="12.75">
      <c r="A17" s="32" t="s">
        <v>55</v>
      </c>
      <c r="B17" s="7"/>
      <c r="C17" s="8"/>
      <c r="D17" s="7"/>
      <c r="E17" s="161">
        <v>14294</v>
      </c>
      <c r="F17" s="162"/>
      <c r="G17" s="161">
        <v>15444</v>
      </c>
      <c r="H17" s="162"/>
    </row>
    <row r="18" spans="1:8" ht="0.75" customHeight="1">
      <c r="A18" s="33"/>
      <c r="B18" s="5"/>
      <c r="C18" s="5"/>
      <c r="D18" s="5"/>
      <c r="E18" s="4"/>
      <c r="F18" s="5"/>
      <c r="G18" s="4"/>
      <c r="H18" s="6"/>
    </row>
    <row r="19" spans="1:8" ht="12.75" hidden="1">
      <c r="A19" s="32" t="s">
        <v>56</v>
      </c>
      <c r="B19" s="9"/>
      <c r="C19" s="9"/>
      <c r="D19" s="7"/>
      <c r="E19" s="161">
        <v>0</v>
      </c>
      <c r="F19" s="162"/>
      <c r="G19" s="161">
        <v>0</v>
      </c>
      <c r="H19" s="162"/>
    </row>
    <row r="20" spans="1:8" ht="12.75">
      <c r="A20" s="33"/>
      <c r="B20" s="5"/>
      <c r="C20" s="5"/>
      <c r="D20" s="5"/>
      <c r="E20" s="4"/>
      <c r="F20" s="5"/>
      <c r="G20" s="4"/>
      <c r="H20" s="6"/>
    </row>
    <row r="21" spans="1:8" ht="12.75">
      <c r="A21" s="32" t="s">
        <v>57</v>
      </c>
      <c r="B21" s="7"/>
      <c r="C21" s="7"/>
      <c r="D21" s="7"/>
      <c r="E21" s="161">
        <v>19444</v>
      </c>
      <c r="F21" s="162"/>
      <c r="G21" s="161">
        <v>19796</v>
      </c>
      <c r="H21" s="162"/>
    </row>
    <row r="22" spans="1:8" ht="12.75">
      <c r="A22" s="10"/>
      <c r="B22" s="5"/>
      <c r="C22" s="5"/>
      <c r="D22" s="5"/>
      <c r="E22" s="4"/>
      <c r="F22" s="5"/>
      <c r="G22" s="4"/>
      <c r="H22" s="6"/>
    </row>
    <row r="23" spans="1:8" s="18" customFormat="1" ht="12.75">
      <c r="A23" s="29" t="s">
        <v>50</v>
      </c>
      <c r="B23" s="30"/>
      <c r="C23" s="30"/>
      <c r="D23" s="30"/>
      <c r="E23" s="149">
        <f>СВОД!J45</f>
        <v>219</v>
      </c>
      <c r="F23" s="145"/>
      <c r="G23" s="149">
        <f>СВОД!J44</f>
        <v>212</v>
      </c>
      <c r="H23" s="145"/>
    </row>
    <row r="24" spans="1:8" ht="13.5" thickBot="1">
      <c r="A24" s="4"/>
      <c r="B24" s="5"/>
      <c r="C24" s="5"/>
      <c r="D24" s="5"/>
      <c r="E24" s="4"/>
      <c r="F24" s="5"/>
      <c r="G24" s="4"/>
      <c r="H24" s="6"/>
    </row>
    <row r="25" spans="1:8" ht="30" customHeight="1" thickBot="1">
      <c r="A25" s="158" t="s">
        <v>51</v>
      </c>
      <c r="B25" s="159"/>
      <c r="C25" s="159"/>
      <c r="D25" s="160"/>
      <c r="E25" s="163">
        <f>E9/6/E23*1000</f>
        <v>34751.14155251141</v>
      </c>
      <c r="F25" s="164"/>
      <c r="G25" s="163">
        <f>G9*1000/G23/6</f>
        <v>37189.46540880503</v>
      </c>
      <c r="H25" s="164"/>
    </row>
  </sheetData>
  <sheetProtection/>
  <mergeCells count="23">
    <mergeCell ref="G19:H19"/>
    <mergeCell ref="E25:F25"/>
    <mergeCell ref="G25:H25"/>
    <mergeCell ref="A2:H2"/>
    <mergeCell ref="E6:F6"/>
    <mergeCell ref="G6:H6"/>
    <mergeCell ref="E13:F13"/>
    <mergeCell ref="G17:H17"/>
    <mergeCell ref="E23:F23"/>
    <mergeCell ref="G23:H23"/>
    <mergeCell ref="A6:D6"/>
    <mergeCell ref="E9:F9"/>
    <mergeCell ref="G9:H9"/>
    <mergeCell ref="A25:D25"/>
    <mergeCell ref="G11:H11"/>
    <mergeCell ref="G13:H13"/>
    <mergeCell ref="G15:H15"/>
    <mergeCell ref="E17:F17"/>
    <mergeCell ref="E19:F19"/>
    <mergeCell ref="E21:F21"/>
    <mergeCell ref="E11:F11"/>
    <mergeCell ref="G21:H21"/>
    <mergeCell ref="E15:F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user</cp:lastModifiedBy>
  <cp:lastPrinted>2015-08-06T04:36:35Z</cp:lastPrinted>
  <dcterms:created xsi:type="dcterms:W3CDTF">2011-03-29T06:55:44Z</dcterms:created>
  <dcterms:modified xsi:type="dcterms:W3CDTF">2015-08-06T04:36:44Z</dcterms:modified>
  <cp:category/>
  <cp:version/>
  <cp:contentType/>
  <cp:contentStatus/>
</cp:coreProperties>
</file>