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<sst xmlns="http://schemas.openxmlformats.org/spreadsheetml/2006/main" count="456" uniqueCount="163">
  <si>
    <t>№ п/п</t>
  </si>
  <si>
    <t>Наименование статей расходов</t>
  </si>
  <si>
    <t>в том числе:</t>
  </si>
  <si>
    <t xml:space="preserve">           Экономист:</t>
  </si>
  <si>
    <t>1.1.</t>
  </si>
  <si>
    <t>С.В.Фролов</t>
  </si>
  <si>
    <t xml:space="preserve">           Директор:</t>
  </si>
  <si>
    <t>Л.А.Праздникова</t>
  </si>
  <si>
    <t xml:space="preserve">                                    В С Е Г  О:</t>
  </si>
  <si>
    <t>по холодному водоснабжению</t>
  </si>
  <si>
    <t>по электроэнергии</t>
  </si>
  <si>
    <t>Работы необходимые для надлежащего содержания несущих конструкций (фундаментов, стен, колонн и столбов, перекрытий и покрытий, балок и риглей, лестниц и несущих конструкций (перегородок, внутренней отделки, полов) многоквартирных домов - Всего</t>
  </si>
  <si>
    <t>Работы, выполняемые в целях надлежащего содержания крыш многоквартирных домов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</si>
  <si>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- всего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</si>
  <si>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</si>
  <si>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холодного водоснабжения, отопления и водоотведения в многоквартирных домах</t>
  </si>
  <si>
    <t>Работы выполняемые в целях надлежащего содержания систем теплоснабжения (отопление и горячее водоснабжение) в многоквартирных домах</t>
  </si>
  <si>
    <t>Работы, выполняемые в целях надлежащего содержания электрооборудования, радио и телекоммуникационного оборудования в многоквартирном доме</t>
  </si>
  <si>
    <t>Работы, выполняемые в целях надлежащего содержания систом внутридомового газового оборудования в многоквартирном доме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</si>
  <si>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</si>
  <si>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Работы по содержанию помещений, входящих в состав общего имущества в многоквартирном доме-всего</t>
  </si>
  <si>
    <t>из них:</t>
  </si>
  <si>
    <t>сухая и влажная уборка тамбуров, холлов, коридоров, лестничных площадок и маршей;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</si>
  <si>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</si>
  <si>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Благоустройство и обеспечение санитарного состояния жилых зданий и придомовых территории-всего</t>
  </si>
  <si>
    <t>Управление жилищным фондом - всего</t>
  </si>
  <si>
    <t>Текущий ремонт - Всего</t>
  </si>
  <si>
    <t>2.1.</t>
  </si>
  <si>
    <t>2.2.</t>
  </si>
  <si>
    <t>2.3.</t>
  </si>
  <si>
    <t>2.4.</t>
  </si>
  <si>
    <t>2.5.</t>
  </si>
  <si>
    <t>2.6.</t>
  </si>
  <si>
    <t>3.</t>
  </si>
  <si>
    <t>Работы и услуги по содержанию иного общего имущества в многоквартирном доме</t>
  </si>
  <si>
    <t>3.1.</t>
  </si>
  <si>
    <t>3.1.1.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</si>
  <si>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</si>
  <si>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3.1.2.</t>
  </si>
  <si>
    <t>3.1.3.</t>
  </si>
  <si>
    <t>3.1.4.</t>
  </si>
  <si>
    <t>3.1.4.2.</t>
  </si>
  <si>
    <t>3.2.</t>
  </si>
  <si>
    <t>3.2.1.</t>
  </si>
  <si>
    <t>3.2.2.</t>
  </si>
  <si>
    <t>3.1.4.1.</t>
  </si>
  <si>
    <t>расходы на общедомовые нужды -всего</t>
  </si>
  <si>
    <t>работы по обеспечению вывоза твёрдых бытовых отходов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</si>
  <si>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обслужтвания и эксплуатации этого дома(далее придомовая территория)</t>
  </si>
  <si>
    <t>Общая площадь - всего, кв.м</t>
  </si>
  <si>
    <t>жилая</t>
  </si>
  <si>
    <t>нежилая</t>
  </si>
  <si>
    <t xml:space="preserve"> С В О Д    К А Л Ь К У Л Я Ц И Й</t>
  </si>
  <si>
    <t>д.7</t>
  </si>
  <si>
    <t>д.9</t>
  </si>
  <si>
    <t>д.10</t>
  </si>
  <si>
    <t>1.2.</t>
  </si>
  <si>
    <t>Работы необходимые для надлежащего содержания несущих конструкций</t>
  </si>
  <si>
    <t>6.1.</t>
  </si>
  <si>
    <t>6.2.</t>
  </si>
  <si>
    <t>Великосельское сельское поселение</t>
  </si>
  <si>
    <t>с.Великое</t>
  </si>
  <si>
    <t>ул.Гражданская, 12б</t>
  </si>
  <si>
    <t>ул.1-я Красная, 23</t>
  </si>
  <si>
    <t>ул.Советская, 15</t>
  </si>
  <si>
    <t>ул.Р.Люксембург, 12б</t>
  </si>
  <si>
    <t>ул.Р.Люксембург, 12в</t>
  </si>
  <si>
    <t>ул.Р.Люксембург, 20</t>
  </si>
  <si>
    <t>ул.Р.Люксембург, 20а</t>
  </si>
  <si>
    <t>ул.Р.Люксембург, 21а</t>
  </si>
  <si>
    <t>д.Поляна</t>
  </si>
  <si>
    <t>ул.Урицкого 26</t>
  </si>
  <si>
    <t>ул.Клубная, д.1</t>
  </si>
  <si>
    <t>ул.Клубная, д.2</t>
  </si>
  <si>
    <t>ул.Клубная, д.3</t>
  </si>
  <si>
    <t>ул.Клубная, д.4</t>
  </si>
  <si>
    <t>ул.Клубная, д.5</t>
  </si>
  <si>
    <t>ул.Клубная, д.6</t>
  </si>
  <si>
    <t>п.Новый</t>
  </si>
  <si>
    <t>д.1</t>
  </si>
  <si>
    <t>д.2</t>
  </si>
  <si>
    <t>Сосновй бор, д.1</t>
  </si>
  <si>
    <t>с.Плещеево</t>
  </si>
  <si>
    <t>ул.Центральная, д.2</t>
  </si>
  <si>
    <t>ул.Центральная, д.4</t>
  </si>
  <si>
    <t>ул.Центральная, д.6</t>
  </si>
  <si>
    <t>Всего Великосельское сельское поселение</t>
  </si>
  <si>
    <t>Митинское сельское поселение</t>
  </si>
  <si>
    <t>с.Стогинское</t>
  </si>
  <si>
    <t>ул.Центральная, д.1</t>
  </si>
  <si>
    <t>ул.Центральная, д.3</t>
  </si>
  <si>
    <t>Всего Митинское сельское поселение</t>
  </si>
  <si>
    <t>Заячье-Холмское сельское поселение</t>
  </si>
  <si>
    <t>с.Заячий Холм</t>
  </si>
  <si>
    <t>ул.Центральная, д.29</t>
  </si>
  <si>
    <t>ул.Центральная, д.31</t>
  </si>
  <si>
    <t>Всего Заячье-Холмское сельское поселение</t>
  </si>
  <si>
    <t>Шопшинское сельское поселение</t>
  </si>
  <si>
    <t>Итого ОКУ-3</t>
  </si>
  <si>
    <t>ОКУ-3</t>
  </si>
  <si>
    <t>д.3</t>
  </si>
  <si>
    <t>с.Шопша</t>
  </si>
  <si>
    <t>ул.Молодежная</t>
  </si>
  <si>
    <t>д.11</t>
  </si>
  <si>
    <t>д.12</t>
  </si>
  <si>
    <t>д.13</t>
  </si>
  <si>
    <t>д.14</t>
  </si>
  <si>
    <t>д.15</t>
  </si>
  <si>
    <t>д.15а</t>
  </si>
  <si>
    <t>ул.Старосельская</t>
  </si>
  <si>
    <t>д.4</t>
  </si>
  <si>
    <t>д.74</t>
  </si>
  <si>
    <t>ул.Строителей</t>
  </si>
  <si>
    <t>д.5</t>
  </si>
  <si>
    <t>д.6</t>
  </si>
  <si>
    <t>д.8</t>
  </si>
  <si>
    <t>с.Ильинское-Урусово, ул.Центральная</t>
  </si>
  <si>
    <t>с. Ильинское-Урусово</t>
  </si>
  <si>
    <t>ул.Мира</t>
  </si>
  <si>
    <t>д.Шалаево</t>
  </si>
  <si>
    <t xml:space="preserve"> ул.Центральная</t>
  </si>
  <si>
    <t>Итого Шопшинское сельское поселение</t>
  </si>
  <si>
    <t>Итого по странице</t>
  </si>
  <si>
    <t>ВСЕГО по селу</t>
  </si>
  <si>
    <t>нормативы потребления коммунальных услуг</t>
  </si>
  <si>
    <t>куб.м</t>
  </si>
  <si>
    <t>по горячему водоснабжению</t>
  </si>
  <si>
    <t>по водоотведению</t>
  </si>
  <si>
    <t>по электроснабжению</t>
  </si>
  <si>
    <t>квт/ч</t>
  </si>
  <si>
    <t>площадь общего имущества</t>
  </si>
  <si>
    <t>кв.м</t>
  </si>
  <si>
    <t>тариф за единицу измерения</t>
  </si>
  <si>
    <t>руб.</t>
  </si>
  <si>
    <t>ул.Урицкого 30а</t>
  </si>
  <si>
    <t>7.</t>
  </si>
  <si>
    <t>3.1.4.3.</t>
  </si>
  <si>
    <r>
      <t xml:space="preserve">стоимости содержания и ремонта общего имущества многоквартирных домов, находящихся в управлении ООО "Управляющая жилищная компания" по </t>
    </r>
    <r>
      <rPr>
        <b/>
        <i/>
        <sz val="14"/>
        <rFont val="Arial CYR"/>
        <family val="0"/>
      </rPr>
      <t>Гаврилов - Ямскому району, с 01.07.2017 года</t>
    </r>
  </si>
  <si>
    <t>стоимости содержания и ремонта общего имущества многоквартирных домов, находящихся в управлении ООО "Управляющая жилищная компания" по Гаврилов - Ямскому району, с 01.07.2017 года</t>
  </si>
  <si>
    <t>без чердаков и подвалов</t>
  </si>
  <si>
    <t>с учетом чердаков и подвалов</t>
  </si>
  <si>
    <t>3.1.4.4.</t>
  </si>
  <si>
    <t>Площадь общего имущества МКД, (без технических чердаков и подвалов) кв.м</t>
  </si>
  <si>
    <t>8.</t>
  </si>
  <si>
    <t>Площадь общего имущества МКД, (с учетом технических чердаков и подвалов) кв.м</t>
  </si>
  <si>
    <t>Примечание</t>
  </si>
  <si>
    <t>* Расходы на оплату коммунальных услуг, потребляемых при содержании общего имущества определяются по видам услуг индивидуально по каждому многоквартирному дому по формуле:</t>
  </si>
  <si>
    <t>Pодн =  Nодн  * Sои / Sобщ * Ткр</t>
  </si>
  <si>
    <t>где:</t>
  </si>
  <si>
    <t>Nодн  - норматив потребления соответствующего вида коммунального ресурса в целях содержания общего имущества в многоквартирном доме за расчетный период, установленный в соответствии с Правилами установления и определения нормативов потребления коммунальных услуг, утвержденными постановлением Правительства Российской Федерации от 23 мая 2006 г. N 306;</t>
  </si>
  <si>
    <t>(в ред. Постановления Правительства РФ от 26.12.2016 N 1498)</t>
  </si>
  <si>
    <t xml:space="preserve"> Sои  - общая площадь помещений, входящих в состав общего имущества в многоквартирном доме.</t>
  </si>
  <si>
    <t xml:space="preserve"> Sобщ - общая площадь всех жилых помещений (квартир) и нежилых помещений в многоквартирном доме.</t>
  </si>
  <si>
    <t xml:space="preserve"> Ткр - тариф на соответствующий коммунальный ресурс, установленный в соответствии с законодательством Российской Федерации.
</t>
  </si>
  <si>
    <t>При этом распределяемый между потребителями объем коммунальной услуги, предоставленной на общедомовые нужды за расчетный период, не может превышать объема коммунальной услуги, рассчитанного исходя из нормативов потребления соответствующего коммунального ресурса в целях содержания общего имущества в многоквартирном доме, за исключением случаев, если общим собранием собственников помещений в многоквартирном доме, проведенным в установленном порядке, принято решение о распределении объема коммунальной услуги в размере превышения объема коммунальной услуги, предоставленной на общедомовые нужды, определенного исходя из показаний коллективного (общедомового) прибора учета, над объемом, рассчитанным исходя из нормативов потребления коммунального ресурса в целях содержания общего имущества в многоквартирном доме, между всеми жилыми и нежилыми помещениями пропорционально размеру общей площади каждого жилого и нежилого помещения.</t>
  </si>
  <si>
    <r>
      <rPr>
        <b/>
        <sz val="10"/>
        <rFont val="Arial Cyr"/>
        <family val="0"/>
      </rPr>
      <t xml:space="preserve">Nодн </t>
    </r>
    <r>
      <rPr>
        <sz val="10"/>
        <rFont val="Arial CYR"/>
        <family val="0"/>
      </rPr>
      <t xml:space="preserve"> - норматив потребления соответствующего вида коммунального ресурса в целях содержания общего имущества в многоквартирном доме за расчетный период, установленный в соответствии с Правилами установления и определения нормативов потребления коммунальных услуг, утвержденными постановлением Правительства Российской Федерации от 23 мая 2006 г. N 306;</t>
    </r>
  </si>
  <si>
    <r>
      <rPr>
        <b/>
        <sz val="10"/>
        <rFont val="Arial Cyr"/>
        <family val="0"/>
      </rPr>
      <t xml:space="preserve"> Sои</t>
    </r>
    <r>
      <rPr>
        <sz val="10"/>
        <rFont val="Arial CYR"/>
        <family val="0"/>
      </rPr>
      <t xml:space="preserve">  - общая площадь помещений, входящих в состав общего имущества в многоквартирном доме.</t>
    </r>
  </si>
  <si>
    <r>
      <rPr>
        <b/>
        <sz val="10"/>
        <rFont val="Arial Cyr"/>
        <family val="0"/>
      </rPr>
      <t xml:space="preserve"> Sобщ 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доме.</t>
    </r>
  </si>
  <si>
    <r>
      <rPr>
        <b/>
        <sz val="10"/>
        <rFont val="Arial Cyr"/>
        <family val="0"/>
      </rPr>
      <t xml:space="preserve"> Ткр -</t>
    </r>
    <r>
      <rPr>
        <sz val="10"/>
        <rFont val="Arial CYR"/>
        <family val="0"/>
      </rPr>
      <t xml:space="preserve"> тариф на соответствующий коммунальный ресурс, установленный в соответствии с законодательством Российской Федерации.
</t>
    </r>
  </si>
  <si>
    <t xml:space="preserve">           Экономист:                                                                 Л.А.Праздникова</t>
  </si>
  <si>
    <t xml:space="preserve">           Директор:                                                                     С.В.Фролов</t>
  </si>
  <si>
    <t xml:space="preserve">           Директор:                                                                           С.В.Фролов</t>
  </si>
  <si>
    <t xml:space="preserve">          Экономист:                                                                 Л.А.Праздникова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</si>
</sst>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wrapText="1"/>
    </xf>
    <xf numFmtId="181" fontId="2" fillId="33" borderId="11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1" fillId="33" borderId="10" xfId="0" applyNumberFormat="1" applyFont="1" applyFill="1" applyBorder="1" applyAlignment="1">
      <alignment horizontal="center" wrapText="1"/>
    </xf>
    <xf numFmtId="2" fontId="16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181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2" fontId="1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15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6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1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9"/>
  <sheetViews>
    <sheetView tabSelected="1" zoomScale="115" zoomScaleNormal="115" zoomScalePageLayoutView="0" workbookViewId="0" topLeftCell="A1">
      <pane xSplit="5" ySplit="8" topLeftCell="F3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T65" sqref="AT65:BD67"/>
    </sheetView>
  </sheetViews>
  <sheetFormatPr defaultColWidth="9.140625" defaultRowHeight="12.75"/>
  <cols>
    <col min="1" max="1" width="6.421875" style="1" customWidth="1"/>
    <col min="2" max="4" width="9.140625" style="1" customWidth="1"/>
    <col min="5" max="5" width="20.140625" style="1" customWidth="1"/>
    <col min="6" max="10" width="9.00390625" style="1" customWidth="1"/>
    <col min="11" max="11" width="7.00390625" style="1" customWidth="1"/>
    <col min="12" max="20" width="8.8515625" style="1" customWidth="1"/>
    <col min="21" max="21" width="8.7109375" style="20" customWidth="1"/>
    <col min="22" max="22" width="7.00390625" style="1" customWidth="1"/>
    <col min="23" max="27" width="7.8515625" style="1" customWidth="1"/>
    <col min="28" max="28" width="7.8515625" style="94" customWidth="1"/>
    <col min="29" max="31" width="7.8515625" style="1" customWidth="1"/>
    <col min="32" max="33" width="8.7109375" style="20" customWidth="1"/>
    <col min="34" max="34" width="6.7109375" style="1" customWidth="1"/>
    <col min="35" max="39" width="8.140625" style="1" customWidth="1"/>
    <col min="40" max="40" width="9.140625" style="1" customWidth="1"/>
    <col min="41" max="43" width="8.140625" style="1" customWidth="1"/>
    <col min="44" max="45" width="8.140625" style="20" customWidth="1"/>
    <col min="46" max="46" width="7.00390625" style="1" customWidth="1"/>
    <col min="47" max="54" width="8.8515625" style="1" customWidth="1"/>
    <col min="55" max="55" width="9.7109375" style="1" customWidth="1"/>
    <col min="56" max="56" width="9.421875" style="20" customWidth="1"/>
    <col min="57" max="57" width="7.00390625" style="1" customWidth="1"/>
    <col min="58" max="58" width="8.8515625" style="1" customWidth="1"/>
    <col min="59" max="65" width="8.8515625" style="94" customWidth="1"/>
    <col min="66" max="66" width="9.7109375" style="1" customWidth="1"/>
    <col min="67" max="67" width="9.421875" style="20" customWidth="1"/>
    <col min="68" max="68" width="7.00390625" style="1" customWidth="1"/>
    <col min="69" max="76" width="8.8515625" style="1" customWidth="1"/>
    <col min="77" max="77" width="9.421875" style="20" customWidth="1"/>
    <col min="78" max="78" width="9.00390625" style="20" customWidth="1"/>
    <col min="79" max="81" width="9.140625" style="1" hidden="1" customWidth="1"/>
    <col min="82" max="16384" width="9.140625" style="1" customWidth="1"/>
  </cols>
  <sheetData>
    <row r="1" spans="1:78" s="47" customFormat="1" ht="18">
      <c r="A1" s="169" t="s">
        <v>52</v>
      </c>
      <c r="B1" s="169"/>
      <c r="C1" s="169"/>
      <c r="D1" s="169"/>
      <c r="E1" s="169"/>
      <c r="F1" s="169"/>
      <c r="G1" s="169"/>
      <c r="H1" s="169"/>
      <c r="I1" s="169"/>
      <c r="J1" s="169"/>
      <c r="K1" s="169" t="s">
        <v>52</v>
      </c>
      <c r="L1" s="169"/>
      <c r="M1" s="169"/>
      <c r="N1" s="169"/>
      <c r="O1" s="169"/>
      <c r="P1" s="169"/>
      <c r="Q1" s="169"/>
      <c r="R1" s="169"/>
      <c r="S1" s="169"/>
      <c r="T1" s="169"/>
      <c r="U1" s="49"/>
      <c r="V1" s="169" t="s">
        <v>52</v>
      </c>
      <c r="W1" s="169"/>
      <c r="X1" s="169"/>
      <c r="Y1" s="169"/>
      <c r="Z1" s="169"/>
      <c r="AA1" s="169"/>
      <c r="AB1" s="169"/>
      <c r="AC1" s="169"/>
      <c r="AD1" s="169"/>
      <c r="AE1" s="169"/>
      <c r="AF1" s="49"/>
      <c r="AG1" s="49"/>
      <c r="AH1" s="169" t="s">
        <v>52</v>
      </c>
      <c r="AI1" s="169"/>
      <c r="AJ1" s="169"/>
      <c r="AK1" s="169"/>
      <c r="AL1" s="169"/>
      <c r="AM1" s="169"/>
      <c r="AN1" s="169"/>
      <c r="AO1" s="169"/>
      <c r="AP1" s="169"/>
      <c r="AQ1" s="169"/>
      <c r="AR1" s="49"/>
      <c r="AS1" s="49"/>
      <c r="AT1" s="169" t="s">
        <v>52</v>
      </c>
      <c r="AU1" s="169"/>
      <c r="AV1" s="169"/>
      <c r="AW1" s="169"/>
      <c r="AX1" s="169"/>
      <c r="AY1" s="169"/>
      <c r="AZ1" s="169"/>
      <c r="BA1" s="169"/>
      <c r="BB1" s="169"/>
      <c r="BC1" s="169"/>
      <c r="BD1" s="49"/>
      <c r="BE1" s="169" t="s">
        <v>52</v>
      </c>
      <c r="BF1" s="169"/>
      <c r="BG1" s="169"/>
      <c r="BH1" s="169"/>
      <c r="BI1" s="169"/>
      <c r="BJ1" s="169"/>
      <c r="BK1" s="169"/>
      <c r="BL1" s="169"/>
      <c r="BM1" s="169"/>
      <c r="BN1" s="169"/>
      <c r="BO1" s="49"/>
      <c r="BP1" s="169" t="s">
        <v>52</v>
      </c>
      <c r="BQ1" s="169"/>
      <c r="BR1" s="169"/>
      <c r="BS1" s="169"/>
      <c r="BT1" s="169"/>
      <c r="BU1" s="169"/>
      <c r="BV1" s="169"/>
      <c r="BW1" s="169"/>
      <c r="BX1" s="169"/>
      <c r="BY1" s="49"/>
      <c r="BZ1" s="91"/>
    </row>
    <row r="2" spans="1:78" s="47" customFormat="1" ht="26.25" customHeight="1">
      <c r="A2" s="170" t="s">
        <v>137</v>
      </c>
      <c r="B2" s="170"/>
      <c r="C2" s="170"/>
      <c r="D2" s="170"/>
      <c r="E2" s="170"/>
      <c r="F2" s="170"/>
      <c r="G2" s="170"/>
      <c r="H2" s="170"/>
      <c r="I2" s="170"/>
      <c r="J2" s="170"/>
      <c r="K2" s="170" t="s">
        <v>138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 t="s">
        <v>138</v>
      </c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 t="s">
        <v>138</v>
      </c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 t="s">
        <v>138</v>
      </c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 t="s">
        <v>138</v>
      </c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 t="s">
        <v>138</v>
      </c>
      <c r="BQ2" s="170"/>
      <c r="BR2" s="170"/>
      <c r="BS2" s="170"/>
      <c r="BT2" s="170"/>
      <c r="BU2" s="170"/>
      <c r="BV2" s="170"/>
      <c r="BW2" s="170"/>
      <c r="BX2" s="170"/>
      <c r="BY2" s="170"/>
      <c r="BZ2" s="170"/>
    </row>
    <row r="3" spans="1:78" s="47" customFormat="1" ht="25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</row>
    <row r="4" spans="1:76" ht="7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3"/>
      <c r="L4" s="3"/>
      <c r="M4" s="3"/>
      <c r="N4" s="4"/>
      <c r="O4" s="4"/>
      <c r="P4" s="4"/>
      <c r="Q4" s="4"/>
      <c r="R4" s="4"/>
      <c r="S4" s="4"/>
      <c r="T4" s="4"/>
      <c r="V4" s="3"/>
      <c r="W4" s="3"/>
      <c r="X4" s="3"/>
      <c r="Y4" s="4"/>
      <c r="Z4" s="4"/>
      <c r="AA4" s="4"/>
      <c r="AB4" s="117"/>
      <c r="AC4" s="4"/>
      <c r="AD4" s="4"/>
      <c r="AE4" s="4"/>
      <c r="AH4" s="3"/>
      <c r="AI4" s="3"/>
      <c r="AJ4" s="3"/>
      <c r="AK4" s="4"/>
      <c r="AL4" s="4"/>
      <c r="AM4" s="4"/>
      <c r="AN4" s="4"/>
      <c r="AO4" s="4"/>
      <c r="AP4" s="4"/>
      <c r="AQ4" s="4"/>
      <c r="AT4" s="3"/>
      <c r="AU4" s="3"/>
      <c r="AV4" s="3"/>
      <c r="AW4" s="4"/>
      <c r="AX4" s="4"/>
      <c r="AY4" s="4"/>
      <c r="AZ4" s="4"/>
      <c r="BA4" s="4"/>
      <c r="BB4" s="4"/>
      <c r="BC4" s="4"/>
      <c r="BE4" s="3"/>
      <c r="BF4" s="3"/>
      <c r="BG4" s="136"/>
      <c r="BH4" s="117"/>
      <c r="BI4" s="117"/>
      <c r="BJ4" s="117"/>
      <c r="BK4" s="117"/>
      <c r="BL4" s="117"/>
      <c r="BM4" s="117"/>
      <c r="BN4" s="4"/>
      <c r="BP4" s="3"/>
      <c r="BQ4" s="3"/>
      <c r="BR4" s="3"/>
      <c r="BS4" s="4"/>
      <c r="BT4" s="4"/>
      <c r="BU4" s="4"/>
      <c r="BV4" s="4"/>
      <c r="BW4" s="4"/>
      <c r="BX4" s="4"/>
    </row>
    <row r="5" spans="1:78" ht="31.5" customHeight="1">
      <c r="A5" s="171" t="s">
        <v>0</v>
      </c>
      <c r="B5" s="213" t="s">
        <v>1</v>
      </c>
      <c r="C5" s="214"/>
      <c r="D5" s="214"/>
      <c r="E5" s="215"/>
      <c r="F5" s="205" t="s">
        <v>60</v>
      </c>
      <c r="G5" s="206"/>
      <c r="H5" s="206"/>
      <c r="I5" s="207"/>
      <c r="J5" s="165" t="s">
        <v>122</v>
      </c>
      <c r="K5" s="171" t="s">
        <v>0</v>
      </c>
      <c r="L5" s="205" t="s">
        <v>60</v>
      </c>
      <c r="M5" s="206"/>
      <c r="N5" s="206"/>
      <c r="O5" s="206"/>
      <c r="P5" s="206"/>
      <c r="Q5" s="206"/>
      <c r="R5" s="206"/>
      <c r="S5" s="206"/>
      <c r="T5" s="207"/>
      <c r="U5" s="165" t="s">
        <v>122</v>
      </c>
      <c r="V5" s="171" t="s">
        <v>0</v>
      </c>
      <c r="W5" s="205" t="s">
        <v>60</v>
      </c>
      <c r="X5" s="206"/>
      <c r="Y5" s="206"/>
      <c r="Z5" s="206"/>
      <c r="AA5" s="206"/>
      <c r="AB5" s="206"/>
      <c r="AC5" s="206"/>
      <c r="AD5" s="206"/>
      <c r="AE5" s="207"/>
      <c r="AF5" s="165" t="s">
        <v>122</v>
      </c>
      <c r="AG5" s="209" t="s">
        <v>86</v>
      </c>
      <c r="AH5" s="171" t="s">
        <v>0</v>
      </c>
      <c r="AI5" s="189" t="s">
        <v>87</v>
      </c>
      <c r="AJ5" s="191"/>
      <c r="AK5" s="190"/>
      <c r="AL5" s="189" t="s">
        <v>92</v>
      </c>
      <c r="AM5" s="191"/>
      <c r="AN5" s="190"/>
      <c r="AO5" s="189" t="s">
        <v>97</v>
      </c>
      <c r="AP5" s="191"/>
      <c r="AQ5" s="190"/>
      <c r="AR5" s="192" t="s">
        <v>98</v>
      </c>
      <c r="AS5" s="165" t="s">
        <v>122</v>
      </c>
      <c r="AT5" s="171" t="s">
        <v>0</v>
      </c>
      <c r="AU5" s="174" t="s">
        <v>97</v>
      </c>
      <c r="AV5" s="175"/>
      <c r="AW5" s="175"/>
      <c r="AX5" s="175"/>
      <c r="AY5" s="175"/>
      <c r="AZ5" s="175"/>
      <c r="BA5" s="175"/>
      <c r="BB5" s="175"/>
      <c r="BC5" s="176"/>
      <c r="BD5" s="165" t="s">
        <v>122</v>
      </c>
      <c r="BE5" s="171" t="s">
        <v>0</v>
      </c>
      <c r="BF5" s="174" t="s">
        <v>97</v>
      </c>
      <c r="BG5" s="175"/>
      <c r="BH5" s="175"/>
      <c r="BI5" s="175"/>
      <c r="BJ5" s="175"/>
      <c r="BK5" s="175"/>
      <c r="BL5" s="175"/>
      <c r="BM5" s="175"/>
      <c r="BN5" s="176"/>
      <c r="BO5" s="165" t="s">
        <v>122</v>
      </c>
      <c r="BP5" s="171" t="s">
        <v>0</v>
      </c>
      <c r="BQ5" s="174" t="s">
        <v>97</v>
      </c>
      <c r="BR5" s="175"/>
      <c r="BS5" s="175"/>
      <c r="BT5" s="175"/>
      <c r="BU5" s="175"/>
      <c r="BV5" s="175"/>
      <c r="BW5" s="175"/>
      <c r="BX5" s="168" t="s">
        <v>121</v>
      </c>
      <c r="BY5" s="165" t="s">
        <v>122</v>
      </c>
      <c r="BZ5" s="260" t="s">
        <v>123</v>
      </c>
    </row>
    <row r="6" spans="1:78" ht="16.5" customHeight="1">
      <c r="A6" s="172"/>
      <c r="B6" s="216"/>
      <c r="C6" s="217"/>
      <c r="D6" s="217"/>
      <c r="E6" s="218"/>
      <c r="F6" s="213" t="s">
        <v>61</v>
      </c>
      <c r="G6" s="214"/>
      <c r="H6" s="214"/>
      <c r="I6" s="215"/>
      <c r="J6" s="166"/>
      <c r="K6" s="172"/>
      <c r="L6" s="205" t="s">
        <v>61</v>
      </c>
      <c r="M6" s="206"/>
      <c r="N6" s="206"/>
      <c r="O6" s="206"/>
      <c r="P6" s="206"/>
      <c r="Q6" s="207"/>
      <c r="R6" s="174" t="s">
        <v>70</v>
      </c>
      <c r="S6" s="175"/>
      <c r="T6" s="176"/>
      <c r="U6" s="166"/>
      <c r="V6" s="172"/>
      <c r="W6" s="174" t="s">
        <v>70</v>
      </c>
      <c r="X6" s="175"/>
      <c r="Y6" s="176"/>
      <c r="Z6" s="174" t="s">
        <v>78</v>
      </c>
      <c r="AA6" s="176"/>
      <c r="AB6" s="202" t="s">
        <v>81</v>
      </c>
      <c r="AC6" s="174" t="s">
        <v>82</v>
      </c>
      <c r="AD6" s="175"/>
      <c r="AE6" s="176"/>
      <c r="AF6" s="166"/>
      <c r="AG6" s="210"/>
      <c r="AH6" s="172"/>
      <c r="AI6" s="178" t="s">
        <v>88</v>
      </c>
      <c r="AJ6" s="180"/>
      <c r="AK6" s="199" t="s">
        <v>91</v>
      </c>
      <c r="AL6" s="178" t="s">
        <v>93</v>
      </c>
      <c r="AM6" s="180"/>
      <c r="AN6" s="199" t="s">
        <v>96</v>
      </c>
      <c r="AO6" s="174" t="s">
        <v>99</v>
      </c>
      <c r="AP6" s="175"/>
      <c r="AQ6" s="176"/>
      <c r="AR6" s="193"/>
      <c r="AS6" s="166"/>
      <c r="AT6" s="172"/>
      <c r="AU6" s="178" t="s">
        <v>101</v>
      </c>
      <c r="AV6" s="179"/>
      <c r="AW6" s="179"/>
      <c r="AX6" s="179"/>
      <c r="AY6" s="179"/>
      <c r="AZ6" s="179"/>
      <c r="BA6" s="179"/>
      <c r="BB6" s="179"/>
      <c r="BC6" s="180"/>
      <c r="BD6" s="166"/>
      <c r="BE6" s="172"/>
      <c r="BF6" s="181" t="s">
        <v>101</v>
      </c>
      <c r="BG6" s="181"/>
      <c r="BH6" s="181"/>
      <c r="BI6" s="181"/>
      <c r="BJ6" s="181"/>
      <c r="BK6" s="181"/>
      <c r="BL6" s="181"/>
      <c r="BM6" s="195" t="s">
        <v>116</v>
      </c>
      <c r="BN6" s="196"/>
      <c r="BO6" s="166"/>
      <c r="BP6" s="172"/>
      <c r="BQ6" s="174" t="s">
        <v>117</v>
      </c>
      <c r="BR6" s="175"/>
      <c r="BS6" s="175"/>
      <c r="BT6" s="175"/>
      <c r="BU6" s="181" t="s">
        <v>119</v>
      </c>
      <c r="BV6" s="181"/>
      <c r="BW6" s="174"/>
      <c r="BX6" s="168"/>
      <c r="BY6" s="166"/>
      <c r="BZ6" s="261"/>
    </row>
    <row r="7" spans="1:78" ht="36.75" customHeight="1">
      <c r="A7" s="172"/>
      <c r="B7" s="216"/>
      <c r="C7" s="217"/>
      <c r="D7" s="217"/>
      <c r="E7" s="218"/>
      <c r="F7" s="222" t="s">
        <v>62</v>
      </c>
      <c r="G7" s="208" t="s">
        <v>63</v>
      </c>
      <c r="H7" s="208" t="s">
        <v>64</v>
      </c>
      <c r="I7" s="208" t="s">
        <v>65</v>
      </c>
      <c r="J7" s="166"/>
      <c r="K7" s="172"/>
      <c r="L7" s="208" t="s">
        <v>66</v>
      </c>
      <c r="M7" s="208" t="s">
        <v>67</v>
      </c>
      <c r="N7" s="208" t="s">
        <v>68</v>
      </c>
      <c r="O7" s="208" t="s">
        <v>69</v>
      </c>
      <c r="P7" s="187" t="s">
        <v>71</v>
      </c>
      <c r="Q7" s="187" t="s">
        <v>134</v>
      </c>
      <c r="R7" s="187" t="s">
        <v>72</v>
      </c>
      <c r="S7" s="187" t="s">
        <v>73</v>
      </c>
      <c r="T7" s="187" t="s">
        <v>74</v>
      </c>
      <c r="U7" s="166"/>
      <c r="V7" s="172"/>
      <c r="W7" s="187" t="s">
        <v>75</v>
      </c>
      <c r="X7" s="187" t="s">
        <v>76</v>
      </c>
      <c r="Y7" s="187" t="s">
        <v>77</v>
      </c>
      <c r="Z7" s="185" t="s">
        <v>79</v>
      </c>
      <c r="AA7" s="185" t="s">
        <v>80</v>
      </c>
      <c r="AB7" s="203"/>
      <c r="AC7" s="187" t="s">
        <v>83</v>
      </c>
      <c r="AD7" s="187" t="s">
        <v>84</v>
      </c>
      <c r="AE7" s="187" t="s">
        <v>85</v>
      </c>
      <c r="AF7" s="166"/>
      <c r="AG7" s="210"/>
      <c r="AH7" s="172"/>
      <c r="AI7" s="187" t="s">
        <v>89</v>
      </c>
      <c r="AJ7" s="187" t="s">
        <v>90</v>
      </c>
      <c r="AK7" s="200"/>
      <c r="AL7" s="187" t="s">
        <v>94</v>
      </c>
      <c r="AM7" s="187" t="s">
        <v>95</v>
      </c>
      <c r="AN7" s="200"/>
      <c r="AO7" s="185" t="s">
        <v>79</v>
      </c>
      <c r="AP7" s="185" t="s">
        <v>80</v>
      </c>
      <c r="AQ7" s="185" t="s">
        <v>100</v>
      </c>
      <c r="AR7" s="193"/>
      <c r="AS7" s="166"/>
      <c r="AT7" s="172"/>
      <c r="AU7" s="177" t="s">
        <v>102</v>
      </c>
      <c r="AV7" s="177"/>
      <c r="AW7" s="177"/>
      <c r="AX7" s="177"/>
      <c r="AY7" s="177"/>
      <c r="AZ7" s="177"/>
      <c r="BA7" s="177"/>
      <c r="BB7" s="189" t="s">
        <v>109</v>
      </c>
      <c r="BC7" s="190"/>
      <c r="BD7" s="166"/>
      <c r="BE7" s="172"/>
      <c r="BF7" s="177" t="s">
        <v>109</v>
      </c>
      <c r="BG7" s="177"/>
      <c r="BH7" s="182" t="s">
        <v>112</v>
      </c>
      <c r="BI7" s="183"/>
      <c r="BJ7" s="183"/>
      <c r="BK7" s="183"/>
      <c r="BL7" s="184"/>
      <c r="BM7" s="197"/>
      <c r="BN7" s="198"/>
      <c r="BO7" s="166"/>
      <c r="BP7" s="172"/>
      <c r="BQ7" s="177" t="s">
        <v>118</v>
      </c>
      <c r="BR7" s="177"/>
      <c r="BS7" s="177"/>
      <c r="BT7" s="177"/>
      <c r="BU7" s="189" t="s">
        <v>120</v>
      </c>
      <c r="BV7" s="191"/>
      <c r="BW7" s="191"/>
      <c r="BX7" s="168"/>
      <c r="BY7" s="166"/>
      <c r="BZ7" s="261"/>
    </row>
    <row r="8" spans="1:78" ht="46.5" customHeight="1">
      <c r="A8" s="173"/>
      <c r="B8" s="219"/>
      <c r="C8" s="220"/>
      <c r="D8" s="220"/>
      <c r="E8" s="221"/>
      <c r="F8" s="223"/>
      <c r="G8" s="208"/>
      <c r="H8" s="208"/>
      <c r="I8" s="208"/>
      <c r="J8" s="167"/>
      <c r="K8" s="173"/>
      <c r="L8" s="208"/>
      <c r="M8" s="208"/>
      <c r="N8" s="208"/>
      <c r="O8" s="208"/>
      <c r="P8" s="188"/>
      <c r="Q8" s="188"/>
      <c r="R8" s="188"/>
      <c r="S8" s="188"/>
      <c r="T8" s="188"/>
      <c r="U8" s="167"/>
      <c r="V8" s="173"/>
      <c r="W8" s="188"/>
      <c r="X8" s="188"/>
      <c r="Y8" s="188"/>
      <c r="Z8" s="186"/>
      <c r="AA8" s="186"/>
      <c r="AB8" s="204"/>
      <c r="AC8" s="188"/>
      <c r="AD8" s="188"/>
      <c r="AE8" s="188"/>
      <c r="AF8" s="167"/>
      <c r="AG8" s="211"/>
      <c r="AH8" s="173"/>
      <c r="AI8" s="188"/>
      <c r="AJ8" s="188"/>
      <c r="AK8" s="201"/>
      <c r="AL8" s="188"/>
      <c r="AM8" s="188"/>
      <c r="AN8" s="201"/>
      <c r="AO8" s="186"/>
      <c r="AP8" s="186"/>
      <c r="AQ8" s="186"/>
      <c r="AR8" s="194"/>
      <c r="AS8" s="167"/>
      <c r="AT8" s="173"/>
      <c r="AU8" s="46" t="s">
        <v>55</v>
      </c>
      <c r="AV8" s="27" t="s">
        <v>103</v>
      </c>
      <c r="AW8" s="46" t="s">
        <v>104</v>
      </c>
      <c r="AX8" s="46" t="s">
        <v>105</v>
      </c>
      <c r="AY8" s="46" t="s">
        <v>106</v>
      </c>
      <c r="AZ8" s="46" t="s">
        <v>107</v>
      </c>
      <c r="BA8" s="46" t="s">
        <v>108</v>
      </c>
      <c r="BB8" s="46" t="s">
        <v>79</v>
      </c>
      <c r="BC8" s="46" t="s">
        <v>80</v>
      </c>
      <c r="BD8" s="167"/>
      <c r="BE8" s="173"/>
      <c r="BF8" s="27" t="s">
        <v>110</v>
      </c>
      <c r="BG8" s="148" t="s">
        <v>111</v>
      </c>
      <c r="BH8" s="148" t="s">
        <v>113</v>
      </c>
      <c r="BI8" s="148" t="s">
        <v>114</v>
      </c>
      <c r="BJ8" s="148" t="s">
        <v>53</v>
      </c>
      <c r="BK8" s="148" t="s">
        <v>115</v>
      </c>
      <c r="BL8" s="148" t="s">
        <v>54</v>
      </c>
      <c r="BM8" s="148" t="s">
        <v>79</v>
      </c>
      <c r="BN8" s="46" t="s">
        <v>80</v>
      </c>
      <c r="BO8" s="167"/>
      <c r="BP8" s="173"/>
      <c r="BQ8" s="46" t="s">
        <v>79</v>
      </c>
      <c r="BR8" s="46" t="s">
        <v>80</v>
      </c>
      <c r="BS8" s="46" t="s">
        <v>100</v>
      </c>
      <c r="BT8" s="46" t="s">
        <v>110</v>
      </c>
      <c r="BU8" s="46" t="s">
        <v>115</v>
      </c>
      <c r="BV8" s="46" t="s">
        <v>55</v>
      </c>
      <c r="BW8" s="90" t="s">
        <v>104</v>
      </c>
      <c r="BX8" s="168"/>
      <c r="BY8" s="167"/>
      <c r="BZ8" s="262"/>
    </row>
    <row r="9" spans="1:78" ht="14.25" customHeight="1">
      <c r="A9" s="8">
        <v>1</v>
      </c>
      <c r="B9" s="212">
        <v>2</v>
      </c>
      <c r="C9" s="212"/>
      <c r="D9" s="212"/>
      <c r="E9" s="212"/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8">
        <v>1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19">
        <v>17</v>
      </c>
      <c r="V9" s="8">
        <v>1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118">
        <v>23</v>
      </c>
      <c r="AC9" s="8">
        <v>24</v>
      </c>
      <c r="AD9" s="8">
        <v>25</v>
      </c>
      <c r="AE9" s="8">
        <v>26</v>
      </c>
      <c r="AF9" s="19">
        <v>27</v>
      </c>
      <c r="AG9" s="19">
        <v>28</v>
      </c>
      <c r="AH9" s="8">
        <v>1</v>
      </c>
      <c r="AI9" s="8">
        <v>29</v>
      </c>
      <c r="AJ9" s="8">
        <v>30</v>
      </c>
      <c r="AK9" s="8">
        <v>31</v>
      </c>
      <c r="AL9" s="8">
        <v>32</v>
      </c>
      <c r="AM9" s="8">
        <v>33</v>
      </c>
      <c r="AN9" s="8">
        <v>34</v>
      </c>
      <c r="AO9" s="8">
        <v>35</v>
      </c>
      <c r="AP9" s="8">
        <v>36</v>
      </c>
      <c r="AQ9" s="45">
        <v>37</v>
      </c>
      <c r="AR9" s="22">
        <v>38</v>
      </c>
      <c r="AS9" s="22">
        <v>39</v>
      </c>
      <c r="AT9" s="8">
        <v>1</v>
      </c>
      <c r="AU9" s="8">
        <v>40</v>
      </c>
      <c r="AV9" s="8">
        <v>41</v>
      </c>
      <c r="AW9" s="8">
        <v>42</v>
      </c>
      <c r="AX9" s="8">
        <v>43</v>
      </c>
      <c r="AY9" s="8">
        <v>44</v>
      </c>
      <c r="AZ9" s="8">
        <v>45</v>
      </c>
      <c r="BA9" s="8">
        <v>46</v>
      </c>
      <c r="BB9" s="45">
        <v>47</v>
      </c>
      <c r="BC9" s="27">
        <v>48</v>
      </c>
      <c r="BD9" s="22">
        <v>49</v>
      </c>
      <c r="BE9" s="8">
        <v>1</v>
      </c>
      <c r="BF9" s="8">
        <v>50</v>
      </c>
      <c r="BG9" s="118">
        <v>51</v>
      </c>
      <c r="BH9" s="118">
        <v>52</v>
      </c>
      <c r="BI9" s="118">
        <v>53</v>
      </c>
      <c r="BJ9" s="118">
        <v>54</v>
      </c>
      <c r="BK9" s="118">
        <v>55</v>
      </c>
      <c r="BL9" s="118">
        <v>56</v>
      </c>
      <c r="BM9" s="149">
        <v>57</v>
      </c>
      <c r="BN9" s="27">
        <v>58</v>
      </c>
      <c r="BO9" s="22">
        <v>59</v>
      </c>
      <c r="BP9" s="8">
        <v>1</v>
      </c>
      <c r="BQ9" s="8">
        <v>60</v>
      </c>
      <c r="BR9" s="8">
        <v>61</v>
      </c>
      <c r="BS9" s="8">
        <v>62</v>
      </c>
      <c r="BT9" s="8">
        <v>63</v>
      </c>
      <c r="BU9" s="8">
        <v>64</v>
      </c>
      <c r="BV9" s="8">
        <v>65</v>
      </c>
      <c r="BW9" s="8">
        <v>66</v>
      </c>
      <c r="BX9" s="45">
        <v>67</v>
      </c>
      <c r="BY9" s="22">
        <v>69</v>
      </c>
      <c r="BZ9" s="22">
        <v>70</v>
      </c>
    </row>
    <row r="10" spans="1:78" s="20" customFormat="1" ht="90.75" customHeight="1">
      <c r="A10" s="22">
        <v>1</v>
      </c>
      <c r="B10" s="247" t="s">
        <v>11</v>
      </c>
      <c r="C10" s="247"/>
      <c r="D10" s="247"/>
      <c r="E10" s="247"/>
      <c r="F10" s="52">
        <f>SUM(F12:F13)</f>
        <v>1.8800000000000001</v>
      </c>
      <c r="G10" s="52">
        <f>SUM(G12:G13)</f>
        <v>0</v>
      </c>
      <c r="H10" s="52">
        <f>SUM(H12:H13)</f>
        <v>0</v>
      </c>
      <c r="I10" s="52">
        <f>SUM(I12:I13)</f>
        <v>0</v>
      </c>
      <c r="J10" s="52">
        <f>SUM(J12:J13)</f>
        <v>0.7231116446578633</v>
      </c>
      <c r="K10" s="22">
        <v>1</v>
      </c>
      <c r="L10" s="52">
        <f>SUM(L12:L13)</f>
        <v>0</v>
      </c>
      <c r="M10" s="52">
        <f aca="true" t="shared" si="0" ref="M10:U10">SUM(M12:M13)</f>
        <v>0</v>
      </c>
      <c r="N10" s="52">
        <f t="shared" si="0"/>
        <v>0</v>
      </c>
      <c r="O10" s="52">
        <f t="shared" si="0"/>
        <v>0</v>
      </c>
      <c r="P10" s="52">
        <f>SUM(P12:P13)</f>
        <v>0</v>
      </c>
      <c r="Q10" s="52">
        <f t="shared" si="0"/>
        <v>0</v>
      </c>
      <c r="R10" s="52">
        <f t="shared" si="0"/>
        <v>0</v>
      </c>
      <c r="S10" s="52">
        <f t="shared" si="0"/>
        <v>0</v>
      </c>
      <c r="T10" s="52">
        <f t="shared" si="0"/>
        <v>0</v>
      </c>
      <c r="U10" s="52">
        <f t="shared" si="0"/>
        <v>0</v>
      </c>
      <c r="V10" s="22">
        <v>1</v>
      </c>
      <c r="W10" s="52">
        <f aca="true" t="shared" si="1" ref="W10:AG10">SUM(W12:W13)</f>
        <v>0</v>
      </c>
      <c r="X10" s="52">
        <f t="shared" si="1"/>
        <v>0</v>
      </c>
      <c r="Y10" s="52">
        <f t="shared" si="1"/>
        <v>0</v>
      </c>
      <c r="Z10" s="52">
        <f t="shared" si="1"/>
        <v>0</v>
      </c>
      <c r="AA10" s="52">
        <f t="shared" si="1"/>
        <v>0</v>
      </c>
      <c r="AB10" s="119">
        <f t="shared" si="1"/>
        <v>0</v>
      </c>
      <c r="AC10" s="52">
        <f t="shared" si="1"/>
        <v>0</v>
      </c>
      <c r="AD10" s="52">
        <f t="shared" si="1"/>
        <v>0</v>
      </c>
      <c r="AE10" s="52">
        <f t="shared" si="1"/>
        <v>0</v>
      </c>
      <c r="AF10" s="52">
        <f t="shared" si="1"/>
        <v>0</v>
      </c>
      <c r="AG10" s="106">
        <f t="shared" si="1"/>
        <v>0.09290382762190437</v>
      </c>
      <c r="AH10" s="22">
        <v>1</v>
      </c>
      <c r="AI10" s="52">
        <f>SUM(AI12:AI13)</f>
        <v>0</v>
      </c>
      <c r="AJ10" s="52">
        <f aca="true" t="shared" si="2" ref="AJ10:AS10">SUM(AJ12:AJ13)</f>
        <v>0</v>
      </c>
      <c r="AK10" s="52">
        <f t="shared" si="2"/>
        <v>0</v>
      </c>
      <c r="AL10" s="52">
        <f t="shared" si="2"/>
        <v>0</v>
      </c>
      <c r="AM10" s="52">
        <f t="shared" si="2"/>
        <v>0</v>
      </c>
      <c r="AN10" s="52">
        <f t="shared" si="2"/>
        <v>0</v>
      </c>
      <c r="AO10" s="52">
        <f t="shared" si="2"/>
        <v>0</v>
      </c>
      <c r="AP10" s="52">
        <f t="shared" si="2"/>
        <v>0</v>
      </c>
      <c r="AQ10" s="52">
        <f t="shared" si="2"/>
        <v>0</v>
      </c>
      <c r="AR10" s="52">
        <f t="shared" si="2"/>
        <v>0</v>
      </c>
      <c r="AS10" s="52">
        <f t="shared" si="2"/>
        <v>0</v>
      </c>
      <c r="AT10" s="22">
        <v>1</v>
      </c>
      <c r="AU10" s="52">
        <f>SUM(AU12:AU13)</f>
        <v>0</v>
      </c>
      <c r="AV10" s="52">
        <f aca="true" t="shared" si="3" ref="AV10:BD10">SUM(AV12:AV13)</f>
        <v>0</v>
      </c>
      <c r="AW10" s="52">
        <f t="shared" si="3"/>
        <v>0</v>
      </c>
      <c r="AX10" s="52">
        <f t="shared" si="3"/>
        <v>0</v>
      </c>
      <c r="AY10" s="52">
        <f t="shared" si="3"/>
        <v>0</v>
      </c>
      <c r="AZ10" s="52">
        <f t="shared" si="3"/>
        <v>0</v>
      </c>
      <c r="BA10" s="52">
        <f t="shared" si="3"/>
        <v>0</v>
      </c>
      <c r="BB10" s="52">
        <f t="shared" si="3"/>
        <v>0</v>
      </c>
      <c r="BC10" s="52">
        <f t="shared" si="3"/>
        <v>0</v>
      </c>
      <c r="BD10" s="52">
        <f t="shared" si="3"/>
        <v>0</v>
      </c>
      <c r="BE10" s="22">
        <v>1</v>
      </c>
      <c r="BF10" s="52">
        <f>SUM(BF12:BF13)</f>
        <v>0</v>
      </c>
      <c r="BG10" s="119">
        <f aca="true" t="shared" si="4" ref="BG10:BO10">SUM(BG12:BG13)</f>
        <v>0</v>
      </c>
      <c r="BH10" s="119">
        <f t="shared" si="4"/>
        <v>0</v>
      </c>
      <c r="BI10" s="119">
        <f t="shared" si="4"/>
        <v>0</v>
      </c>
      <c r="BJ10" s="119">
        <f t="shared" si="4"/>
        <v>0</v>
      </c>
      <c r="BK10" s="119">
        <f t="shared" si="4"/>
        <v>0</v>
      </c>
      <c r="BL10" s="119">
        <f t="shared" si="4"/>
        <v>0</v>
      </c>
      <c r="BM10" s="119">
        <f t="shared" si="4"/>
        <v>0</v>
      </c>
      <c r="BN10" s="52">
        <f t="shared" si="4"/>
        <v>0</v>
      </c>
      <c r="BO10" s="52">
        <f t="shared" si="4"/>
        <v>0</v>
      </c>
      <c r="BP10" s="22">
        <v>1</v>
      </c>
      <c r="BQ10" s="52">
        <f>SUM(BQ12:BQ13)</f>
        <v>0</v>
      </c>
      <c r="BR10" s="52">
        <f aca="true" t="shared" si="5" ref="BR10:BZ10">SUM(BR12:BR13)</f>
        <v>0</v>
      </c>
      <c r="BS10" s="52">
        <f t="shared" si="5"/>
        <v>0</v>
      </c>
      <c r="BT10" s="52">
        <f t="shared" si="5"/>
        <v>0</v>
      </c>
      <c r="BU10" s="52">
        <f t="shared" si="5"/>
        <v>0</v>
      </c>
      <c r="BV10" s="52">
        <f t="shared" si="5"/>
        <v>0</v>
      </c>
      <c r="BW10" s="52">
        <f t="shared" si="5"/>
        <v>0</v>
      </c>
      <c r="BX10" s="52">
        <f t="shared" si="5"/>
        <v>0</v>
      </c>
      <c r="BY10" s="52">
        <f t="shared" si="5"/>
        <v>0</v>
      </c>
      <c r="BZ10" s="52">
        <f t="shared" si="5"/>
        <v>0.036040736457559494</v>
      </c>
    </row>
    <row r="11" spans="1:78" s="20" customFormat="1" ht="15" customHeight="1">
      <c r="A11" s="22"/>
      <c r="B11" s="265" t="s">
        <v>2</v>
      </c>
      <c r="C11" s="265"/>
      <c r="D11" s="265"/>
      <c r="E11" s="265"/>
      <c r="F11" s="43"/>
      <c r="G11" s="43"/>
      <c r="H11" s="43"/>
      <c r="I11" s="43"/>
      <c r="J11" s="7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20"/>
      <c r="AC11" s="22"/>
      <c r="AD11" s="22"/>
      <c r="AE11" s="22"/>
      <c r="AF11" s="36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36"/>
      <c r="BE11" s="22"/>
      <c r="BF11" s="22"/>
      <c r="BG11" s="120"/>
      <c r="BH11" s="120"/>
      <c r="BI11" s="120"/>
      <c r="BJ11" s="120"/>
      <c r="BK11" s="120"/>
      <c r="BL11" s="120"/>
      <c r="BM11" s="120"/>
      <c r="BN11" s="22"/>
      <c r="BO11" s="36"/>
      <c r="BP11" s="22"/>
      <c r="BQ11" s="22"/>
      <c r="BR11" s="22"/>
      <c r="BS11" s="22"/>
      <c r="BT11" s="22"/>
      <c r="BU11" s="22"/>
      <c r="BV11" s="22"/>
      <c r="BW11" s="22"/>
      <c r="BX11" s="22"/>
      <c r="BY11" s="36"/>
      <c r="BZ11" s="48"/>
    </row>
    <row r="12" spans="1:78" ht="33" customHeight="1">
      <c r="A12" s="8" t="s">
        <v>4</v>
      </c>
      <c r="B12" s="244" t="s">
        <v>12</v>
      </c>
      <c r="C12" s="244"/>
      <c r="D12" s="244"/>
      <c r="E12" s="244"/>
      <c r="F12" s="51">
        <v>1.34</v>
      </c>
      <c r="G12" s="51">
        <v>0</v>
      </c>
      <c r="H12" s="51">
        <v>0</v>
      </c>
      <c r="I12" s="51">
        <v>0</v>
      </c>
      <c r="J12" s="72">
        <f>SUM(F12*F42,G42*G12,H12*H42,I42*I12)/J42</f>
        <v>0.5154093637454983</v>
      </c>
      <c r="K12" s="8" t="s">
        <v>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84">
        <f>SUM(L12*L42,M42*M12,N12*N42,O42*O12,P12*P42,Q42*Q12,R12*R42,S42*S12,T12*T42)/U42</f>
        <v>0</v>
      </c>
      <c r="V12" s="8" t="s">
        <v>4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121">
        <v>0</v>
      </c>
      <c r="AC12" s="51">
        <v>0</v>
      </c>
      <c r="AD12" s="51">
        <v>0</v>
      </c>
      <c r="AE12" s="51">
        <v>0</v>
      </c>
      <c r="AF12" s="83">
        <f>SUM(W12*W42,X42*X12,Y12*Y42,Z42*Z12,AA12*AA42,AB42*AB12,AC12*AC42,AD42*AD12,AE12*AE42)/AF42</f>
        <v>0</v>
      </c>
      <c r="AG12" s="107">
        <f>SUM(AF12*AF42,U42*U12,J12*J42)/AG42</f>
        <v>0.06621868564539993</v>
      </c>
      <c r="AH12" s="8" t="s">
        <v>4</v>
      </c>
      <c r="AI12" s="51">
        <v>0</v>
      </c>
      <c r="AJ12" s="51">
        <v>0</v>
      </c>
      <c r="AK12" s="8">
        <f>SUM(AI12*AI42,AJ42*AJ12)/AK42</f>
        <v>0</v>
      </c>
      <c r="AL12" s="51">
        <v>0</v>
      </c>
      <c r="AM12" s="51">
        <v>0</v>
      </c>
      <c r="AN12" s="8">
        <f>SUM(AL12*AL42,AM42*AM12)/AN42</f>
        <v>0</v>
      </c>
      <c r="AO12" s="51">
        <v>0</v>
      </c>
      <c r="AP12" s="51">
        <v>0</v>
      </c>
      <c r="AQ12" s="51">
        <v>0</v>
      </c>
      <c r="AR12" s="22">
        <f>SUM(AQ12*AQ42,AP42*AP12,AO12*AO42)/AR42</f>
        <v>0</v>
      </c>
      <c r="AS12" s="85">
        <f>SUM(AR12*AR42,AN12*AN42,AK12*AK42)/AS42</f>
        <v>0</v>
      </c>
      <c r="AT12" s="8" t="s">
        <v>4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83">
        <f>SUM(AU12*AU42,AV42*AV12,AW12*AW42,AX42*AX12,AY12*AY42,AZ42*AZ12,BA12*BA42,BB42*BB12,BC12*BC42)/BD42</f>
        <v>0</v>
      </c>
      <c r="BE12" s="8" t="s">
        <v>4</v>
      </c>
      <c r="BF12" s="5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51">
        <v>0</v>
      </c>
      <c r="BO12" s="83">
        <f>SUM(BF12*BF42,BG42*BG12,BH12*BH42,BI42*BI12,BJ12*BJ42,BK42*BK12,BL12*BL42,BM42*BM12,BN12*BN42)/BO42</f>
        <v>0</v>
      </c>
      <c r="BP12" s="8" t="s">
        <v>4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f>SUM(BW12*BW42,BV42*BV12,BU12*BU42,BT42*BT12,BS12*BS42,BR42*BR12,BQ12*BQ42,BO42*BO12,BD12*BD42,AR12*AR42)/BX42</f>
        <v>0</v>
      </c>
      <c r="BY12" s="83">
        <f>SUM(BQ12*BQ42,BR42*BR12,BS12*BS42,BT42*BT12,BU12*BU42,BV42*BV12,BW12*BW42)/BY42</f>
        <v>0</v>
      </c>
      <c r="BZ12" s="36">
        <f>SUM(BY42*BY12,BO12*BO42,BD12*BD42,AS12*AS42,AF12*AF42,U12*U42,J12*J42)/BZ42</f>
        <v>0.02568861002826049</v>
      </c>
    </row>
    <row r="13" spans="1:78" ht="33" customHeight="1">
      <c r="A13" s="8" t="s">
        <v>56</v>
      </c>
      <c r="B13" s="240" t="s">
        <v>57</v>
      </c>
      <c r="C13" s="241"/>
      <c r="D13" s="241"/>
      <c r="E13" s="242"/>
      <c r="F13" s="51">
        <v>0.54</v>
      </c>
      <c r="G13" s="51">
        <v>0</v>
      </c>
      <c r="H13" s="51">
        <v>0</v>
      </c>
      <c r="I13" s="51">
        <v>0</v>
      </c>
      <c r="J13" s="72">
        <f>SUM(F13*F42,G42*G13,H13*H42,I42*I13)/J42</f>
        <v>0.20770228091236495</v>
      </c>
      <c r="K13" s="8" t="s">
        <v>56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84">
        <f>SUM(L13*L42,M42*M13,N13*N42,O42*O13,P13*P42,Q42*Q13,R13*R42,S42*S13,T13*T42)/U42</f>
        <v>0</v>
      </c>
      <c r="V13" s="8" t="s">
        <v>56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121">
        <v>0</v>
      </c>
      <c r="AC13" s="51">
        <v>0</v>
      </c>
      <c r="AD13" s="51">
        <v>0</v>
      </c>
      <c r="AE13" s="51">
        <v>0</v>
      </c>
      <c r="AF13" s="83">
        <f>SUM(W13*W42,X42*X13,Y13*Y42,Z42*Z13,AA13*AA42,AB42*AB13,AC13*AC42,AD42*AD13,AE13*AE42)/AF42</f>
        <v>0</v>
      </c>
      <c r="AG13" s="107">
        <f>SUM(AF13*AF42,U42*U13,J13*J42)/AG42</f>
        <v>0.026685141976504442</v>
      </c>
      <c r="AH13" s="8" t="s">
        <v>56</v>
      </c>
      <c r="AI13" s="51">
        <v>0</v>
      </c>
      <c r="AJ13" s="51">
        <v>0</v>
      </c>
      <c r="AK13" s="8">
        <f>SUM(AI13*AI42,AJ42*AJ13)/AK42</f>
        <v>0</v>
      </c>
      <c r="AL13" s="51">
        <v>0</v>
      </c>
      <c r="AM13" s="51">
        <v>0</v>
      </c>
      <c r="AN13" s="8">
        <f>SUM(AL13*AL42,AM42*AM13)/AN42</f>
        <v>0</v>
      </c>
      <c r="AO13" s="51">
        <v>0</v>
      </c>
      <c r="AP13" s="51">
        <v>0</v>
      </c>
      <c r="AQ13" s="51">
        <v>0</v>
      </c>
      <c r="AR13" s="22">
        <f>SUM(AQ13*AQ42,AP42*AP13,AO13*AO42)/AR42</f>
        <v>0</v>
      </c>
      <c r="AS13" s="85">
        <f>SUM(AR13*AR42,AN13*AN42,AK13*AK42)/AS42</f>
        <v>0</v>
      </c>
      <c r="AT13" s="8" t="s">
        <v>56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83">
        <f>SUM(AU13*AU42,AV42*AV13,AW13*AW42,AX42*AX13,AY13*AY42,AZ42*AZ13,BA13*BA42,BB42*BB13,BC13*BC42)/BD42</f>
        <v>0</v>
      </c>
      <c r="BE13" s="8" t="s">
        <v>56</v>
      </c>
      <c r="BF13" s="5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51">
        <v>0</v>
      </c>
      <c r="BO13" s="83">
        <f>SUM(BF13*BF42,BG42*BG13,BH13*BH42,BI42*BI13,BJ13*BJ42,BK42*BK13,BL13*BL42,BM42*BM13,BN13*BN42)/BO42</f>
        <v>0</v>
      </c>
      <c r="BP13" s="8" t="s">
        <v>56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f>SUM(BW13*BW42,BV42*BV13,BU13*BU42,BT42*BT13,BS13*BS42,BR42*BR13,BQ13*BQ42,BO42*BO13,BD13*BD42,AR13*AR42)/BX42</f>
        <v>0</v>
      </c>
      <c r="BY13" s="83">
        <f>SUM(BQ13*BQ42,BR42*BR13,BS13*BS42,BT42*BT13,BU13*BU42,BV42*BV13,BW13*BW42)/BY42</f>
        <v>0</v>
      </c>
      <c r="BZ13" s="36">
        <f>SUM(BY42*BY13,BO13*BO42,BD13*BD42,AS13*AS42,AF13*AF42,U13*U42,J13*J42)/BZ42</f>
        <v>0.010352126429299002</v>
      </c>
    </row>
    <row r="14" spans="1:78" s="18" customFormat="1" ht="63" customHeight="1">
      <c r="A14" s="26">
        <v>2</v>
      </c>
      <c r="B14" s="263" t="s">
        <v>13</v>
      </c>
      <c r="C14" s="263"/>
      <c r="D14" s="263"/>
      <c r="E14" s="263"/>
      <c r="F14" s="53">
        <f>SUM(F16:F21)</f>
        <v>3.39</v>
      </c>
      <c r="G14" s="53">
        <f>SUM(G16:G21)</f>
        <v>3.39</v>
      </c>
      <c r="H14" s="53">
        <f>SUM(H16:H21)</f>
        <v>3.39</v>
      </c>
      <c r="I14" s="53">
        <f>SUM(I16:I21)</f>
        <v>3.39</v>
      </c>
      <c r="J14" s="53">
        <f>SUM(J16:J21)</f>
        <v>3.39</v>
      </c>
      <c r="K14" s="50">
        <v>2</v>
      </c>
      <c r="L14" s="53">
        <f aca="true" t="shared" si="6" ref="L14:T14">SUM(L16:L21)</f>
        <v>3.39</v>
      </c>
      <c r="M14" s="53">
        <f t="shared" si="6"/>
        <v>3.39</v>
      </c>
      <c r="N14" s="53">
        <f t="shared" si="6"/>
        <v>3.39</v>
      </c>
      <c r="O14" s="53">
        <f t="shared" si="6"/>
        <v>3.39</v>
      </c>
      <c r="P14" s="53">
        <f t="shared" si="6"/>
        <v>3.39</v>
      </c>
      <c r="Q14" s="53">
        <f t="shared" si="6"/>
        <v>3.39</v>
      </c>
      <c r="R14" s="53">
        <f t="shared" si="6"/>
        <v>3.39</v>
      </c>
      <c r="S14" s="53">
        <f t="shared" si="6"/>
        <v>3.39</v>
      </c>
      <c r="T14" s="53">
        <f t="shared" si="6"/>
        <v>3.39</v>
      </c>
      <c r="U14" s="36">
        <f>SUM(U16:U21)</f>
        <v>3.3900000000000006</v>
      </c>
      <c r="V14" s="50">
        <v>2</v>
      </c>
      <c r="W14" s="53">
        <f>SUM(W16:W21)</f>
        <v>3.39</v>
      </c>
      <c r="X14" s="53">
        <f>SUM(X16:X21)</f>
        <v>3.39</v>
      </c>
      <c r="Y14" s="53">
        <f>SUM(Y16:Y21)</f>
        <v>3.39</v>
      </c>
      <c r="Z14" s="53">
        <f>SUM(Z16:Z21)</f>
        <v>3.39</v>
      </c>
      <c r="AA14" s="53">
        <f>SUM(AA16:AA21)</f>
        <v>3.39</v>
      </c>
      <c r="AB14" s="101">
        <f aca="true" t="shared" si="7" ref="AB14:AG14">SUM(AB16:AB21)</f>
        <v>4.930000000000001</v>
      </c>
      <c r="AC14" s="36">
        <f t="shared" si="7"/>
        <v>3.5900000000000003</v>
      </c>
      <c r="AD14" s="36">
        <f t="shared" si="7"/>
        <v>3.5900000000000003</v>
      </c>
      <c r="AE14" s="36">
        <f t="shared" si="7"/>
        <v>3.5900000000000003</v>
      </c>
      <c r="AF14" s="36">
        <f t="shared" si="7"/>
        <v>3.919547105661255</v>
      </c>
      <c r="AG14" s="108">
        <f t="shared" si="7"/>
        <v>3.606393020676142</v>
      </c>
      <c r="AH14" s="50">
        <v>2</v>
      </c>
      <c r="AI14" s="36">
        <f>SUM(AI16:AI21)</f>
        <v>3.7</v>
      </c>
      <c r="AJ14" s="36">
        <f>SUM(AJ16:AJ21)</f>
        <v>3.7</v>
      </c>
      <c r="AK14" s="36">
        <f>SUM(AK16:AK21)</f>
        <v>3.7</v>
      </c>
      <c r="AL14" s="36">
        <f>SUM(AL16:AL21)</f>
        <v>3.4000000000000004</v>
      </c>
      <c r="AM14" s="36">
        <f aca="true" t="shared" si="8" ref="AM14:AS14">SUM(AM16:AM21)</f>
        <v>3.4000000000000004</v>
      </c>
      <c r="AN14" s="36">
        <f t="shared" si="8"/>
        <v>3.4000000000000004</v>
      </c>
      <c r="AO14" s="36">
        <f t="shared" si="8"/>
        <v>0</v>
      </c>
      <c r="AP14" s="36">
        <f t="shared" si="8"/>
        <v>0</v>
      </c>
      <c r="AQ14" s="36">
        <f t="shared" si="8"/>
        <v>0</v>
      </c>
      <c r="AR14" s="36">
        <f t="shared" si="8"/>
        <v>0</v>
      </c>
      <c r="AS14" s="36">
        <f t="shared" si="8"/>
        <v>2.417206365049811</v>
      </c>
      <c r="AT14" s="50">
        <v>2</v>
      </c>
      <c r="AU14" s="36">
        <f>SUM(AU16:AU21)</f>
        <v>4.96</v>
      </c>
      <c r="AV14" s="36">
        <f>SUM(AV16:AV21)</f>
        <v>4.96</v>
      </c>
      <c r="AW14" s="36">
        <f>SUM(AW16:AW21)</f>
        <v>4.96</v>
      </c>
      <c r="AX14" s="36">
        <f>SUM(AX16:AX21)</f>
        <v>4.96</v>
      </c>
      <c r="AY14" s="36">
        <f aca="true" t="shared" si="9" ref="AY14:BD14">SUM(AY16:AY21)</f>
        <v>4.96</v>
      </c>
      <c r="AZ14" s="36">
        <f t="shared" si="9"/>
        <v>4.96</v>
      </c>
      <c r="BA14" s="36">
        <f t="shared" si="9"/>
        <v>4.96</v>
      </c>
      <c r="BB14" s="36">
        <f t="shared" si="9"/>
        <v>4.96</v>
      </c>
      <c r="BC14" s="36">
        <f t="shared" si="9"/>
        <v>4.96</v>
      </c>
      <c r="BD14" s="36">
        <f t="shared" si="9"/>
        <v>4.96</v>
      </c>
      <c r="BE14" s="50">
        <v>2</v>
      </c>
      <c r="BF14" s="36">
        <f>SUM(BF16:BF21)</f>
        <v>4.96</v>
      </c>
      <c r="BG14" s="101">
        <f>SUM(BG16:BG21)</f>
        <v>1.7200000000000002</v>
      </c>
      <c r="BH14" s="101">
        <f>SUM(BH16:BH21)</f>
        <v>4.96</v>
      </c>
      <c r="BI14" s="101">
        <f>SUM(BI16:BI21)</f>
        <v>4.96</v>
      </c>
      <c r="BJ14" s="101">
        <f aca="true" t="shared" si="10" ref="BJ14:BO14">SUM(BJ16:BJ21)</f>
        <v>4.96</v>
      </c>
      <c r="BK14" s="101">
        <f t="shared" si="10"/>
        <v>4.96</v>
      </c>
      <c r="BL14" s="101">
        <f t="shared" si="10"/>
        <v>4.96</v>
      </c>
      <c r="BM14" s="101">
        <f t="shared" si="10"/>
        <v>4.34</v>
      </c>
      <c r="BN14" s="36">
        <f t="shared" si="10"/>
        <v>4.34</v>
      </c>
      <c r="BO14" s="36">
        <f t="shared" si="10"/>
        <v>4.770624959304067</v>
      </c>
      <c r="BP14" s="50">
        <v>2</v>
      </c>
      <c r="BQ14" s="36">
        <f>SUM(BQ16:BQ21)</f>
        <v>4.34</v>
      </c>
      <c r="BR14" s="36">
        <f>SUM(BR16:BR21)</f>
        <v>4.34</v>
      </c>
      <c r="BS14" s="36">
        <f>SUM(BS16:BS21)</f>
        <v>4.34</v>
      </c>
      <c r="BT14" s="36">
        <f>SUM(BT16:BT21)</f>
        <v>4.34</v>
      </c>
      <c r="BU14" s="36">
        <f aca="true" t="shared" si="11" ref="BU14:BZ14">SUM(BU16:BU21)</f>
        <v>3.3000000000000003</v>
      </c>
      <c r="BV14" s="36">
        <f t="shared" si="11"/>
        <v>3.3000000000000003</v>
      </c>
      <c r="BW14" s="36">
        <f t="shared" si="11"/>
        <v>3.3000000000000003</v>
      </c>
      <c r="BX14" s="36">
        <f t="shared" si="11"/>
        <v>4.237205544611977</v>
      </c>
      <c r="BY14" s="36">
        <f t="shared" si="11"/>
        <v>3.907855735923385</v>
      </c>
      <c r="BZ14" s="36">
        <f t="shared" si="11"/>
        <v>3.934736096644737</v>
      </c>
    </row>
    <row r="15" spans="1:78" ht="14.25" customHeight="1">
      <c r="A15" s="5"/>
      <c r="B15" s="264" t="s">
        <v>2</v>
      </c>
      <c r="C15" s="264"/>
      <c r="D15" s="264"/>
      <c r="E15" s="264"/>
      <c r="F15" s="37"/>
      <c r="G15" s="37"/>
      <c r="H15" s="37"/>
      <c r="I15" s="37"/>
      <c r="J15" s="7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22"/>
      <c r="V15" s="37"/>
      <c r="W15" s="37"/>
      <c r="X15" s="37"/>
      <c r="Y15" s="37"/>
      <c r="Z15" s="37"/>
      <c r="AA15" s="37"/>
      <c r="AB15" s="122"/>
      <c r="AC15" s="12"/>
      <c r="AD15" s="12"/>
      <c r="AE15" s="12"/>
      <c r="AF15" s="36"/>
      <c r="AG15" s="22"/>
      <c r="AH15" s="37"/>
      <c r="AI15" s="37"/>
      <c r="AJ15" s="37"/>
      <c r="AK15" s="10"/>
      <c r="AL15" s="12"/>
      <c r="AM15" s="12"/>
      <c r="AN15" s="12"/>
      <c r="AO15" s="12"/>
      <c r="AP15" s="12"/>
      <c r="AQ15" s="12"/>
      <c r="AR15" s="22"/>
      <c r="AS15" s="22"/>
      <c r="AT15" s="37"/>
      <c r="AU15" s="37"/>
      <c r="AV15" s="37"/>
      <c r="AW15" s="10"/>
      <c r="AX15" s="12"/>
      <c r="AY15" s="12"/>
      <c r="AZ15" s="12"/>
      <c r="BA15" s="12"/>
      <c r="BB15" s="37"/>
      <c r="BC15" s="37"/>
      <c r="BD15" s="36"/>
      <c r="BE15" s="37"/>
      <c r="BF15" s="37"/>
      <c r="BG15" s="141"/>
      <c r="BH15" s="150"/>
      <c r="BI15" s="122"/>
      <c r="BJ15" s="122"/>
      <c r="BK15" s="122"/>
      <c r="BL15" s="122"/>
      <c r="BM15" s="141"/>
      <c r="BN15" s="37"/>
      <c r="BO15" s="36"/>
      <c r="BP15" s="37"/>
      <c r="BQ15" s="37"/>
      <c r="BR15" s="37"/>
      <c r="BS15" s="10"/>
      <c r="BT15" s="12"/>
      <c r="BU15" s="12"/>
      <c r="BV15" s="12"/>
      <c r="BW15" s="12"/>
      <c r="BX15" s="37"/>
      <c r="BY15" s="36"/>
      <c r="BZ15" s="48"/>
    </row>
    <row r="16" spans="1:78" ht="36.75" customHeight="1">
      <c r="A16" s="5" t="s">
        <v>27</v>
      </c>
      <c r="B16" s="244" t="s">
        <v>14</v>
      </c>
      <c r="C16" s="244"/>
      <c r="D16" s="244"/>
      <c r="E16" s="244"/>
      <c r="F16" s="72">
        <v>0.5</v>
      </c>
      <c r="G16" s="72">
        <v>0.5</v>
      </c>
      <c r="H16" s="72">
        <v>0.5</v>
      </c>
      <c r="I16" s="72">
        <v>0.5</v>
      </c>
      <c r="J16" s="72">
        <f>SUM(F16*F42,G42*G16,H16*H42,I42*I16)/J42</f>
        <v>0.5</v>
      </c>
      <c r="K16" s="37" t="s">
        <v>27</v>
      </c>
      <c r="L16" s="72">
        <v>0.5</v>
      </c>
      <c r="M16" s="72">
        <v>0.5</v>
      </c>
      <c r="N16" s="72">
        <v>0.5</v>
      </c>
      <c r="O16" s="72">
        <v>0.5</v>
      </c>
      <c r="P16" s="72">
        <v>0.5</v>
      </c>
      <c r="Q16" s="72">
        <v>0.5</v>
      </c>
      <c r="R16" s="72">
        <v>0.5</v>
      </c>
      <c r="S16" s="72">
        <v>0.5</v>
      </c>
      <c r="T16" s="72">
        <v>0.5</v>
      </c>
      <c r="U16" s="84">
        <f>SUM(L16*L42,M42*M16,N16*N42,O42*O16,P16*P42,Q42*Q16,R16*R42,S42*S16,T16*T42)/U42</f>
        <v>0.5</v>
      </c>
      <c r="V16" s="37" t="s">
        <v>27</v>
      </c>
      <c r="W16" s="72">
        <v>0.5</v>
      </c>
      <c r="X16" s="72">
        <v>0.5</v>
      </c>
      <c r="Y16" s="72">
        <v>0.5</v>
      </c>
      <c r="Z16" s="72">
        <v>0.5</v>
      </c>
      <c r="AA16" s="72">
        <v>0.5</v>
      </c>
      <c r="AB16" s="123">
        <v>0.5</v>
      </c>
      <c r="AC16" s="72">
        <v>0.5</v>
      </c>
      <c r="AD16" s="72">
        <v>0.5</v>
      </c>
      <c r="AE16" s="72">
        <v>0.5</v>
      </c>
      <c r="AF16" s="83">
        <f>SUM(W16*W42,X42*X16,Y16*Y42,Z42*Z16,AA16*AA42,AB42*AB16,AC16*AC42,AD42*AD16,AE16*AE42)/AF42</f>
        <v>0.5</v>
      </c>
      <c r="AG16" s="83">
        <f>SUM(AF16*AF42,U42*U16,J16*J42)/AG42</f>
        <v>0.49999999999999994</v>
      </c>
      <c r="AH16" s="37" t="s">
        <v>27</v>
      </c>
      <c r="AI16" s="17">
        <v>0.58</v>
      </c>
      <c r="AJ16" s="17">
        <v>0.58</v>
      </c>
      <c r="AK16" s="8">
        <f>SUM(AI16*AI42,AJ42*AJ16)/AK42</f>
        <v>0.5799999999999998</v>
      </c>
      <c r="AL16" s="86">
        <v>0.5</v>
      </c>
      <c r="AM16" s="86">
        <v>0.5</v>
      </c>
      <c r="AN16" s="8">
        <f>SUM(AL16*AL42,AM42*AM16)/AN42</f>
        <v>0.5</v>
      </c>
      <c r="AO16" s="86">
        <v>0</v>
      </c>
      <c r="AP16" s="86">
        <v>0</v>
      </c>
      <c r="AQ16" s="86">
        <v>0</v>
      </c>
      <c r="AR16" s="36">
        <f>SUM(AQ16*AQ42,AP42*AP16,AO16*AO42)/AR42</f>
        <v>0</v>
      </c>
      <c r="AS16" s="85">
        <f>SUM(AR16*AR42,AN16*AN42,AK16*AK42)/AS42</f>
        <v>0.3681405839107818</v>
      </c>
      <c r="AT16" s="37" t="s">
        <v>27</v>
      </c>
      <c r="AU16" s="65">
        <v>0.5</v>
      </c>
      <c r="AV16" s="65">
        <v>0.5</v>
      </c>
      <c r="AW16" s="65">
        <v>0.5</v>
      </c>
      <c r="AX16" s="65">
        <v>0.5</v>
      </c>
      <c r="AY16" s="65">
        <v>0.5</v>
      </c>
      <c r="AZ16" s="65">
        <v>0.5</v>
      </c>
      <c r="BA16" s="65">
        <v>0.5</v>
      </c>
      <c r="BB16" s="65">
        <v>0.5</v>
      </c>
      <c r="BC16" s="65">
        <v>0.5</v>
      </c>
      <c r="BD16" s="83">
        <f>SUM(AU16*AU42,AV42*AV16,AW16*AW42,AX42*AX16,AY16*AY42,AZ42*AZ16,BA16*BA42,BB42*BB16,BC16*BC42)/BD42</f>
        <v>0.5</v>
      </c>
      <c r="BE16" s="37" t="s">
        <v>27</v>
      </c>
      <c r="BF16" s="65">
        <v>0.5</v>
      </c>
      <c r="BG16" s="129">
        <v>0.5</v>
      </c>
      <c r="BH16" s="129">
        <v>0.5</v>
      </c>
      <c r="BI16" s="129">
        <v>0.5</v>
      </c>
      <c r="BJ16" s="129">
        <v>0.5</v>
      </c>
      <c r="BK16" s="129">
        <v>0.5</v>
      </c>
      <c r="BL16" s="129">
        <v>0.5</v>
      </c>
      <c r="BM16" s="118">
        <v>0</v>
      </c>
      <c r="BN16" s="8">
        <v>0</v>
      </c>
      <c r="BO16" s="83">
        <f>SUM(BF16*BF42,BG42*BG16,BH16*BH42,BI42*BI16,BJ16*BJ42,BK42*BK16,BL16*BL42,BM42*BM16,BN16*BN42)/BO42</f>
        <v>0.4521155373816563</v>
      </c>
      <c r="BP16" s="37" t="s">
        <v>27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72">
        <f>SUM(BW16*BW42,BV42*BV16,BU16*BU42,BT42*BT16,BS16*BS42,BR42*BR16,BQ16*BQ42,BO42*BO16,BD16*BD42,AR16*AR42)/BX42</f>
        <v>0.31180272510235024</v>
      </c>
      <c r="BY16" s="83">
        <f>SUM(BQ16*BQ42,BR42*BR16,BS16*BS42,BT42*BT16,BU16*BU42,BV42*BV16,BW16*BW42)/BY42</f>
        <v>0</v>
      </c>
      <c r="BZ16" s="36">
        <f>SUM(BY42*BY16,BO16*BO42,BD16*BD42,AS16*AS42,AF16*AF42,U16*U42,J16*J42)/BZ42</f>
        <v>0.40428464207212933</v>
      </c>
    </row>
    <row r="17" spans="1:78" ht="36" customHeight="1">
      <c r="A17" s="5" t="s">
        <v>28</v>
      </c>
      <c r="B17" s="246" t="s">
        <v>15</v>
      </c>
      <c r="C17" s="246"/>
      <c r="D17" s="246"/>
      <c r="E17" s="246"/>
      <c r="F17" s="37">
        <v>1.67</v>
      </c>
      <c r="G17" s="37">
        <v>1.67</v>
      </c>
      <c r="H17" s="37">
        <v>1.67</v>
      </c>
      <c r="I17" s="37">
        <v>1.67</v>
      </c>
      <c r="J17" s="72">
        <f>SUM(F17*F42,G42*G17,H17*H42,I42*I17)/J42</f>
        <v>1.67</v>
      </c>
      <c r="K17" s="37" t="s">
        <v>28</v>
      </c>
      <c r="L17" s="37">
        <v>1.67</v>
      </c>
      <c r="M17" s="37">
        <v>1.67</v>
      </c>
      <c r="N17" s="37">
        <v>1.67</v>
      </c>
      <c r="O17" s="37">
        <v>1.67</v>
      </c>
      <c r="P17" s="37">
        <v>1.67</v>
      </c>
      <c r="Q17" s="37">
        <v>1.67</v>
      </c>
      <c r="R17" s="37">
        <v>1.67</v>
      </c>
      <c r="S17" s="37">
        <v>1.67</v>
      </c>
      <c r="T17" s="37">
        <v>1.67</v>
      </c>
      <c r="U17" s="84">
        <f>SUM(L17*L42,M42*M17,N17*N42,O42*O17,P17*P42,Q42*Q17,R17*R42,S42*S17,T17*T42)/U42</f>
        <v>1.67</v>
      </c>
      <c r="V17" s="37" t="s">
        <v>28</v>
      </c>
      <c r="W17" s="37">
        <v>1.67</v>
      </c>
      <c r="X17" s="37">
        <v>1.67</v>
      </c>
      <c r="Y17" s="37">
        <v>1.67</v>
      </c>
      <c r="Z17" s="37">
        <v>1.67</v>
      </c>
      <c r="AA17" s="37">
        <v>1.67</v>
      </c>
      <c r="AB17" s="124">
        <v>0.9</v>
      </c>
      <c r="AC17" s="86">
        <v>1.87</v>
      </c>
      <c r="AD17" s="86">
        <v>1.87</v>
      </c>
      <c r="AE17" s="86">
        <v>1.87</v>
      </c>
      <c r="AF17" s="83">
        <f>SUM(W17*W42,X42*X17,Y17*Y42,Z42*Z17,AA17*AA42,AB42*AB17,AC17*AC42,AD42*AD17,AE17*AE42)/AF42</f>
        <v>1.4747639508305128</v>
      </c>
      <c r="AG17" s="83">
        <f>SUM(AF17*AF42,U42*U17,J17*J42)/AG42</f>
        <v>1.590219149584614</v>
      </c>
      <c r="AH17" s="37" t="s">
        <v>28</v>
      </c>
      <c r="AI17" s="17">
        <v>2</v>
      </c>
      <c r="AJ17" s="17">
        <v>2</v>
      </c>
      <c r="AK17" s="65">
        <f>SUM(AI17*AI42,AJ42*AJ17)/AK42</f>
        <v>2</v>
      </c>
      <c r="AL17" s="86">
        <v>1.78</v>
      </c>
      <c r="AM17" s="86">
        <v>1.78</v>
      </c>
      <c r="AN17" s="65">
        <f>SUM(AL17*AL42,AM42*AM17)/AN42</f>
        <v>1.7800000000000002</v>
      </c>
      <c r="AO17" s="86">
        <v>0</v>
      </c>
      <c r="AP17" s="86">
        <v>0</v>
      </c>
      <c r="AQ17" s="86">
        <v>0</v>
      </c>
      <c r="AR17" s="36">
        <f>SUM(AQ17*AQ42,AP42*AP17,AO17*AO42)/AR42</f>
        <v>0</v>
      </c>
      <c r="AS17" s="85">
        <f>SUM(AR17*AR42,AN17*AN42,AK17*AK42)/AS42</f>
        <v>1.287701403151813</v>
      </c>
      <c r="AT17" s="37" t="s">
        <v>28</v>
      </c>
      <c r="AU17" s="86">
        <v>1.96</v>
      </c>
      <c r="AV17" s="86">
        <v>1.96</v>
      </c>
      <c r="AW17" s="86">
        <v>1.96</v>
      </c>
      <c r="AX17" s="86">
        <v>1.96</v>
      </c>
      <c r="AY17" s="86">
        <v>1.96</v>
      </c>
      <c r="AZ17" s="86">
        <v>1.96</v>
      </c>
      <c r="BA17" s="86">
        <v>1.96</v>
      </c>
      <c r="BB17" s="86">
        <v>1.96</v>
      </c>
      <c r="BC17" s="86">
        <v>1.96</v>
      </c>
      <c r="BD17" s="83">
        <f>SUM(AU17*AU42,AV42*AV17,AW17*AW42,AX42*AX17,AY17*AY42,AZ42*AZ17,BA17*BA42,BB42*BB17,BC17*BC42)/BD42</f>
        <v>1.9600000000000002</v>
      </c>
      <c r="BE17" s="37" t="s">
        <v>28</v>
      </c>
      <c r="BF17" s="86">
        <v>1.96</v>
      </c>
      <c r="BG17" s="124">
        <v>0</v>
      </c>
      <c r="BH17" s="124">
        <v>1.96</v>
      </c>
      <c r="BI17" s="124">
        <v>1.96</v>
      </c>
      <c r="BJ17" s="124">
        <v>1.96</v>
      </c>
      <c r="BK17" s="124">
        <v>1.96</v>
      </c>
      <c r="BL17" s="124">
        <v>1.96</v>
      </c>
      <c r="BM17" s="124">
        <v>1.96</v>
      </c>
      <c r="BN17" s="124">
        <v>1.96</v>
      </c>
      <c r="BO17" s="83">
        <f>SUM(BF17*BF42,BG42*BG17,BH17*BH42,BI42*BI17,BJ17*BJ42,BK42*BK17,BL17*BL42,BM42*BM17,BN17*BN42)/BO42</f>
        <v>1.881359048822097</v>
      </c>
      <c r="BP17" s="37" t="s">
        <v>28</v>
      </c>
      <c r="BQ17" s="124">
        <v>1.96</v>
      </c>
      <c r="BR17" s="124">
        <v>1.96</v>
      </c>
      <c r="BS17" s="124">
        <v>1.96</v>
      </c>
      <c r="BT17" s="124">
        <v>1.96</v>
      </c>
      <c r="BU17" s="86">
        <v>2.2</v>
      </c>
      <c r="BV17" s="86">
        <v>2.2</v>
      </c>
      <c r="BW17" s="86">
        <v>2.2</v>
      </c>
      <c r="BX17" s="72">
        <f>SUM(BW17*BW42,BV42*BV17,BU17*BU42,BT42*BT17,BS17*BS42,BR42*BR17,BQ17*BQ42,BO42*BO17,BD17*BD42,AR17*AR42)/BX42</f>
        <v>1.8108435834823577</v>
      </c>
      <c r="BY17" s="83">
        <f>SUM(BQ17*BQ42,BR42*BR17,BS17*BS42,BT42*BT17,BU17*BU42,BV42*BV17,BW17*BW42)/BY42</f>
        <v>2.0597255994022956</v>
      </c>
      <c r="BZ17" s="36">
        <f>SUM(BY42*BY17,BO17*BO42,BD17*BD42,AS17*AS42,AF17*AF42,U17*U42,J17*J42)/BZ42</f>
        <v>1.7323261865192114</v>
      </c>
    </row>
    <row r="18" spans="1:78" ht="37.5" customHeight="1">
      <c r="A18" s="5" t="s">
        <v>29</v>
      </c>
      <c r="B18" s="232" t="s">
        <v>16</v>
      </c>
      <c r="C18" s="232"/>
      <c r="D18" s="232"/>
      <c r="E18" s="232"/>
      <c r="F18" s="66">
        <v>0</v>
      </c>
      <c r="G18" s="66">
        <v>0</v>
      </c>
      <c r="H18" s="66">
        <v>0</v>
      </c>
      <c r="I18" s="66">
        <v>0</v>
      </c>
      <c r="J18" s="72">
        <f>SUM(F18*F42,G42*G18,H18*H42,I42*I18)/J42</f>
        <v>0</v>
      </c>
      <c r="K18" s="37" t="s">
        <v>29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84">
        <f>SUM(L18*L42,M42*M18,N18*N42,O42*O18,P18*P42,Q42*Q18,R18*R42,S42*S18,T18*T42)/U42</f>
        <v>0</v>
      </c>
      <c r="V18" s="37" t="s">
        <v>29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124">
        <v>2.31</v>
      </c>
      <c r="AC18" s="66">
        <v>0</v>
      </c>
      <c r="AD18" s="66">
        <v>0</v>
      </c>
      <c r="AE18" s="66">
        <v>0</v>
      </c>
      <c r="AF18" s="83">
        <f>SUM(W18*W42,X42*X18,Y18*Y42,Z42*Z18,AA18*AA42,AB42*AB18,AC18*AC42,AD42*AD18,AE18*AE42)/AF42</f>
        <v>0.7247831548307422</v>
      </c>
      <c r="AG18" s="83">
        <f>SUM(AF18*AF42,U42*U18,J18*J42)/AG42</f>
        <v>0.29617387109152804</v>
      </c>
      <c r="AH18" s="37" t="s">
        <v>29</v>
      </c>
      <c r="AI18" s="17">
        <v>0</v>
      </c>
      <c r="AJ18" s="17">
        <v>0</v>
      </c>
      <c r="AK18" s="65">
        <f>SUM(AI18*AI42,AJ42*AJ18)/AK42</f>
        <v>0</v>
      </c>
      <c r="AL18" s="17">
        <v>0</v>
      </c>
      <c r="AM18" s="17">
        <v>0</v>
      </c>
      <c r="AN18" s="65">
        <f>SUM(AL18*AL42,AM42*AM18)/AN42</f>
        <v>0</v>
      </c>
      <c r="AO18" s="86">
        <v>0</v>
      </c>
      <c r="AP18" s="86">
        <v>0</v>
      </c>
      <c r="AQ18" s="86">
        <v>0</v>
      </c>
      <c r="AR18" s="36">
        <f>SUM(AQ18*AQ42,AP42*AP18,AO18*AO42)/AR42</f>
        <v>0</v>
      </c>
      <c r="AS18" s="85">
        <f>SUM(AR18*AR42,AN18*AN42,AK18*AK42)/AS42</f>
        <v>0</v>
      </c>
      <c r="AT18" s="37" t="s">
        <v>29</v>
      </c>
      <c r="AU18" s="17">
        <v>1.28</v>
      </c>
      <c r="AV18" s="17">
        <v>1.28</v>
      </c>
      <c r="AW18" s="17">
        <v>1.28</v>
      </c>
      <c r="AX18" s="17">
        <v>1.28</v>
      </c>
      <c r="AY18" s="17">
        <v>1.28</v>
      </c>
      <c r="AZ18" s="17">
        <v>1.28</v>
      </c>
      <c r="BA18" s="17">
        <v>1.28</v>
      </c>
      <c r="BB18" s="17">
        <v>1.28</v>
      </c>
      <c r="BC18" s="17">
        <v>1.28</v>
      </c>
      <c r="BD18" s="83">
        <f>SUM(AU18*AU42,AV42*AV18,AW18*AW42,AX42*AX18,AY18*AY42,AZ42*AZ18,BA18*BA42,BB42*BB18,BC18*BC42)/BD42</f>
        <v>1.28</v>
      </c>
      <c r="BE18" s="37" t="s">
        <v>29</v>
      </c>
      <c r="BF18" s="17">
        <v>1.28</v>
      </c>
      <c r="BG18" s="142">
        <v>0</v>
      </c>
      <c r="BH18" s="142">
        <v>1.28</v>
      </c>
      <c r="BI18" s="142">
        <v>1.28</v>
      </c>
      <c r="BJ18" s="142">
        <v>1.28</v>
      </c>
      <c r="BK18" s="142">
        <v>1.28</v>
      </c>
      <c r="BL18" s="142">
        <v>1.28</v>
      </c>
      <c r="BM18" s="142">
        <v>1.28</v>
      </c>
      <c r="BN18" s="142">
        <v>1.28</v>
      </c>
      <c r="BO18" s="83">
        <f>SUM(BF18*BF42,BG42*BG18,BH18*BH42,BI42*BI18,BJ18*BJ42,BK42*BK18,BL18*BL42,BM42*BM18,BN18*BN42)/BO42</f>
        <v>1.2286426441287166</v>
      </c>
      <c r="BP18" s="37" t="s">
        <v>29</v>
      </c>
      <c r="BQ18" s="142">
        <v>1.28</v>
      </c>
      <c r="BR18" s="142">
        <v>1.28</v>
      </c>
      <c r="BS18" s="142">
        <v>1.28</v>
      </c>
      <c r="BT18" s="142">
        <v>1.28</v>
      </c>
      <c r="BU18" s="17">
        <v>0</v>
      </c>
      <c r="BV18" s="17">
        <v>0</v>
      </c>
      <c r="BW18" s="17">
        <v>0</v>
      </c>
      <c r="BX18" s="72">
        <f>SUM(BW18*BW42,BV42*BV18,BU18*BU42,BT42*BT18,BS18*BS42,BR42*BR18,BQ18*BQ42,BO42*BO18,BD18*BD42,AR18*AR42)/BX42</f>
        <v>1.0230146785159904</v>
      </c>
      <c r="BY18" s="83">
        <f>SUM(BQ18*BQ42,BR42*BR18,BS18*BS42,BT42*BT18,BU18*BU42,BV42*BV18,BW18*BW42)/BY42</f>
        <v>0.7481301365210894</v>
      </c>
      <c r="BZ18" s="36">
        <f>SUM(BY42*BY18,BO18*BO42,BD18*BD42,AS18*AS42,AF18*AF42,U18*U42,J18*J42)/BZ42</f>
        <v>0.6543363428709286</v>
      </c>
    </row>
    <row r="19" spans="1:78" ht="47.25" customHeight="1">
      <c r="A19" s="5" t="s">
        <v>30</v>
      </c>
      <c r="B19" s="232" t="s">
        <v>17</v>
      </c>
      <c r="C19" s="232"/>
      <c r="D19" s="232"/>
      <c r="E19" s="232"/>
      <c r="F19" s="66">
        <v>1.1</v>
      </c>
      <c r="G19" s="66">
        <v>1.1</v>
      </c>
      <c r="H19" s="66">
        <v>1.1</v>
      </c>
      <c r="I19" s="66">
        <v>1.1</v>
      </c>
      <c r="J19" s="72">
        <f>SUM(F19*F42,G42*G19,H19*H42,I42*I19)/J42</f>
        <v>1.1</v>
      </c>
      <c r="K19" s="37" t="s">
        <v>30</v>
      </c>
      <c r="L19" s="66">
        <v>1.1</v>
      </c>
      <c r="M19" s="66">
        <v>1.1</v>
      </c>
      <c r="N19" s="66">
        <v>1.1</v>
      </c>
      <c r="O19" s="66">
        <v>1.1</v>
      </c>
      <c r="P19" s="66">
        <v>1.1</v>
      </c>
      <c r="Q19" s="66">
        <v>1.1</v>
      </c>
      <c r="R19" s="66">
        <v>1.1</v>
      </c>
      <c r="S19" s="66">
        <v>1.1</v>
      </c>
      <c r="T19" s="66">
        <v>1.1</v>
      </c>
      <c r="U19" s="84">
        <f>SUM(L19*L42,M42*M19,N19*N42,O42*O19,P19*P42,Q42*Q19,R19*R42,S42*S19,T19*T42)/U42</f>
        <v>1.1000000000000003</v>
      </c>
      <c r="V19" s="37" t="s">
        <v>30</v>
      </c>
      <c r="W19" s="66">
        <v>1.1</v>
      </c>
      <c r="X19" s="66">
        <v>1.1</v>
      </c>
      <c r="Y19" s="66">
        <v>1.1</v>
      </c>
      <c r="Z19" s="66">
        <v>1.1</v>
      </c>
      <c r="AA19" s="66">
        <v>1.1</v>
      </c>
      <c r="AB19" s="124">
        <v>1.1</v>
      </c>
      <c r="AC19" s="124">
        <v>1.1</v>
      </c>
      <c r="AD19" s="124">
        <v>1.1</v>
      </c>
      <c r="AE19" s="124">
        <v>1.1</v>
      </c>
      <c r="AF19" s="83">
        <f>SUM(W19*W42,X42*X19,Y19*Y42,Z42*Z19,AA19*AA42,AB42*AB19,AC19*AC42,AD42*AD19,AE19*AE42)/AF42</f>
        <v>1.1</v>
      </c>
      <c r="AG19" s="83">
        <f>SUM(AF19*AF42,U42*U19,J19*J42)/AG42</f>
        <v>1.1</v>
      </c>
      <c r="AH19" s="37" t="s">
        <v>30</v>
      </c>
      <c r="AI19" s="17">
        <v>1</v>
      </c>
      <c r="AJ19" s="17">
        <v>1</v>
      </c>
      <c r="AK19" s="65">
        <f>SUM(AI19*AI42,AJ42*AJ19)/AK42</f>
        <v>1</v>
      </c>
      <c r="AL19" s="17">
        <v>1</v>
      </c>
      <c r="AM19" s="17">
        <v>1</v>
      </c>
      <c r="AN19" s="65">
        <f>SUM(AL19*AL42,AM42*AM19)/AN42</f>
        <v>1</v>
      </c>
      <c r="AO19" s="86">
        <v>0</v>
      </c>
      <c r="AP19" s="86">
        <v>0</v>
      </c>
      <c r="AQ19" s="86">
        <v>0</v>
      </c>
      <c r="AR19" s="36">
        <f>SUM(AQ19*AQ42,AP42*AP19,AO19*AO42)/AR42</f>
        <v>0</v>
      </c>
      <c r="AS19" s="85">
        <f>SUM(AR19*AR42,AN19*AN42,AK19*AK42)/AS42</f>
        <v>0.6797896232028716</v>
      </c>
      <c r="AT19" s="37" t="s">
        <v>30</v>
      </c>
      <c r="AU19" s="17">
        <v>1.1</v>
      </c>
      <c r="AV19" s="17">
        <v>1.1</v>
      </c>
      <c r="AW19" s="17">
        <v>1.1</v>
      </c>
      <c r="AX19" s="17">
        <v>1.1</v>
      </c>
      <c r="AY19" s="17">
        <v>1.1</v>
      </c>
      <c r="AZ19" s="17">
        <v>1.1</v>
      </c>
      <c r="BA19" s="17">
        <v>1.1</v>
      </c>
      <c r="BB19" s="17">
        <v>1.1</v>
      </c>
      <c r="BC19" s="17">
        <v>1.1</v>
      </c>
      <c r="BD19" s="83">
        <f>SUM(AU19*AU42,AV42*AV19,AW19*AW42,AX42*AX19,AY19*AY42,AZ42*AZ19,BA19*BA42,BB42*BB19,BC19*BC42)/BD42</f>
        <v>1.0999999999999999</v>
      </c>
      <c r="BE19" s="37" t="s">
        <v>30</v>
      </c>
      <c r="BF19" s="17">
        <v>1.1</v>
      </c>
      <c r="BG19" s="142">
        <v>1.1</v>
      </c>
      <c r="BH19" s="142">
        <v>1.1</v>
      </c>
      <c r="BI19" s="142">
        <v>1.1</v>
      </c>
      <c r="BJ19" s="142">
        <v>1.1</v>
      </c>
      <c r="BK19" s="142">
        <v>1.1</v>
      </c>
      <c r="BL19" s="142">
        <v>1.1</v>
      </c>
      <c r="BM19" s="142">
        <v>1.1</v>
      </c>
      <c r="BN19" s="142">
        <v>1.1</v>
      </c>
      <c r="BO19" s="83">
        <f>SUM(BF19*BF42,BG42*BG19,BH19*BH42,BI42*BI19,BJ19*BJ42,BK42*BK19,BL19*BL42,BM42*BM19,BN19*BN42)/BO42</f>
        <v>1.1</v>
      </c>
      <c r="BP19" s="37" t="s">
        <v>30</v>
      </c>
      <c r="BQ19" s="142">
        <v>1.1</v>
      </c>
      <c r="BR19" s="142">
        <v>1.1</v>
      </c>
      <c r="BS19" s="142">
        <v>1.1</v>
      </c>
      <c r="BT19" s="142">
        <v>1.1</v>
      </c>
      <c r="BU19" s="17">
        <v>1.1</v>
      </c>
      <c r="BV19" s="17">
        <v>1.1</v>
      </c>
      <c r="BW19" s="17">
        <v>1.1</v>
      </c>
      <c r="BX19" s="72">
        <f>SUM(BW19*BW42,BV42*BV19,BU19*BU42,BT42*BT19,BS19*BS42,BR42*BR19,BQ19*BQ42,BO42*BO19,BD19*BD42,AR19*AR42)/BX42</f>
        <v>1.016711903486715</v>
      </c>
      <c r="BY19" s="83">
        <f>SUM(BQ19*BQ42,BR42*BR19,BS19*BS42,BT42*BT19,BU19*BU42,BV42*BV19,BW19*BW42)/BY42</f>
        <v>1.1</v>
      </c>
      <c r="BZ19" s="36">
        <f>SUM(BY42*BY19,BO19*BO42,BD19*BD42,AS19*AS42,AF19*AF42,U19*U42,J19*J42)/BZ42</f>
        <v>1.0476058523715066</v>
      </c>
    </row>
    <row r="20" spans="1:78" ht="35.25" customHeight="1">
      <c r="A20" s="5" t="s">
        <v>31</v>
      </c>
      <c r="B20" s="246" t="s">
        <v>18</v>
      </c>
      <c r="C20" s="246"/>
      <c r="D20" s="246"/>
      <c r="E20" s="246"/>
      <c r="F20" s="37">
        <v>0.12</v>
      </c>
      <c r="G20" s="37">
        <v>0.12</v>
      </c>
      <c r="H20" s="37">
        <v>0.12</v>
      </c>
      <c r="I20" s="37">
        <v>0.12</v>
      </c>
      <c r="J20" s="72">
        <f>SUM(F20*F42,G42*G20,H20*H42,I42*I20)/J42</f>
        <v>0.12</v>
      </c>
      <c r="K20" s="37" t="s">
        <v>31</v>
      </c>
      <c r="L20" s="37">
        <v>0.12</v>
      </c>
      <c r="M20" s="37">
        <v>0.12</v>
      </c>
      <c r="N20" s="37">
        <v>0.12</v>
      </c>
      <c r="O20" s="37">
        <v>0.12</v>
      </c>
      <c r="P20" s="37">
        <v>0.12</v>
      </c>
      <c r="Q20" s="37">
        <v>0.12</v>
      </c>
      <c r="R20" s="37">
        <v>0.12</v>
      </c>
      <c r="S20" s="37">
        <v>0.12</v>
      </c>
      <c r="T20" s="37">
        <v>0.12</v>
      </c>
      <c r="U20" s="84">
        <f>SUM(L20*L42,M42*M20,N20*N42,O42*O20,P20*P42,Q42*Q20,R20*R42,S42*S20,T20*T42)/U42</f>
        <v>0.12000000000000001</v>
      </c>
      <c r="V20" s="37" t="s">
        <v>31</v>
      </c>
      <c r="W20" s="37">
        <v>0.12</v>
      </c>
      <c r="X20" s="37">
        <v>0.12</v>
      </c>
      <c r="Y20" s="37">
        <v>0.12</v>
      </c>
      <c r="Z20" s="37">
        <v>0.12</v>
      </c>
      <c r="AA20" s="37">
        <v>0.12</v>
      </c>
      <c r="AB20" s="124">
        <v>0.12</v>
      </c>
      <c r="AC20" s="124">
        <v>0.12</v>
      </c>
      <c r="AD20" s="124">
        <v>0.12</v>
      </c>
      <c r="AE20" s="124">
        <v>0.12</v>
      </c>
      <c r="AF20" s="83">
        <f>SUM(W20*W42,X42*X20,Y20*Y42,Z42*Z20,AA20*AA42,AB42*AB20,AC20*AC42,AD42*AD20,AE20*AE42)/AF42</f>
        <v>0.12000000000000001</v>
      </c>
      <c r="AG20" s="83">
        <f>SUM(AF20*AF42,U42*U20,J20*J42)/AG42</f>
        <v>0.12</v>
      </c>
      <c r="AH20" s="37" t="s">
        <v>31</v>
      </c>
      <c r="AI20" s="17">
        <v>0.12</v>
      </c>
      <c r="AJ20" s="17">
        <v>0.12</v>
      </c>
      <c r="AK20" s="65">
        <f>SUM(AI20*AI42,AJ42*AJ20)/AK42</f>
        <v>0.12</v>
      </c>
      <c r="AL20" s="17">
        <v>0.12</v>
      </c>
      <c r="AM20" s="17">
        <v>0.12</v>
      </c>
      <c r="AN20" s="65">
        <f>SUM(AL20*AL42,AM42*AM20)/AN42</f>
        <v>0.12000000000000001</v>
      </c>
      <c r="AO20" s="86">
        <v>0</v>
      </c>
      <c r="AP20" s="86">
        <v>0</v>
      </c>
      <c r="AQ20" s="86">
        <v>0</v>
      </c>
      <c r="AR20" s="36">
        <f>SUM(AQ20*AQ42,AP42*AP20,AO20*AO42)/AR42</f>
        <v>0</v>
      </c>
      <c r="AS20" s="85">
        <f>SUM(AR20*AR42,AN20*AN42,AK20*AK42)/AS42</f>
        <v>0.08157475478434459</v>
      </c>
      <c r="AT20" s="37" t="s">
        <v>31</v>
      </c>
      <c r="AU20" s="17">
        <v>0.12</v>
      </c>
      <c r="AV20" s="17">
        <v>0.12</v>
      </c>
      <c r="AW20" s="17">
        <v>0.12</v>
      </c>
      <c r="AX20" s="17">
        <v>0.12</v>
      </c>
      <c r="AY20" s="17">
        <v>0.12</v>
      </c>
      <c r="AZ20" s="17">
        <v>0.12</v>
      </c>
      <c r="BA20" s="17">
        <v>0.12</v>
      </c>
      <c r="BB20" s="17">
        <v>0.12</v>
      </c>
      <c r="BC20" s="17">
        <v>0.12</v>
      </c>
      <c r="BD20" s="83">
        <f>SUM(AU20*AU42,AV42*AV20,AW20*AW42,AX42*AX20,AY20*AY42,AZ42*AZ20,BA20*BA42,BB42*BB20,BC20*BC42)/BD42</f>
        <v>0.11999999999999998</v>
      </c>
      <c r="BE20" s="37" t="s">
        <v>31</v>
      </c>
      <c r="BF20" s="17">
        <v>0.12</v>
      </c>
      <c r="BG20" s="142">
        <v>0.12</v>
      </c>
      <c r="BH20" s="142">
        <v>0.12</v>
      </c>
      <c r="BI20" s="142">
        <v>0.12</v>
      </c>
      <c r="BJ20" s="142">
        <v>0.12</v>
      </c>
      <c r="BK20" s="142">
        <v>0.12</v>
      </c>
      <c r="BL20" s="142">
        <v>0.12</v>
      </c>
      <c r="BM20" s="142">
        <v>0</v>
      </c>
      <c r="BN20" s="17">
        <v>0</v>
      </c>
      <c r="BO20" s="83">
        <f>SUM(BF20*BF42,BG42*BG20,BH20*BH42,BI42*BI20,BJ20*BJ42,BK42*BK20,BL20*BL42,BM42*BM20,BN20*BN42)/BO42</f>
        <v>0.10850772897159751</v>
      </c>
      <c r="BP20" s="37" t="s">
        <v>31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72">
        <f>SUM(BW20*BW42,BV42*BV20,BU20*BU42,BT42*BT20,BS20*BS42,BR42*BR20,BQ20*BQ42,BO42*BO20,BD20*BD42,AR20*AR42)/BX42</f>
        <v>0.07483265402456404</v>
      </c>
      <c r="BY20" s="83">
        <f>SUM(BQ20*BQ42,BR42*BR20,BS20*BS42,BT42*BT20,BU20*BU42,BV42*BV20,BW20*BW42)/BY42</f>
        <v>0</v>
      </c>
      <c r="BZ20" s="36">
        <f>SUM(BY42*BY20,BO20*BO42,BD20*BD42,AS20*AS42,AF20*AF42,U20*U42,J20*J42)/BZ42</f>
        <v>0.09618307281096108</v>
      </c>
    </row>
    <row r="21" spans="1:78" ht="102" customHeight="1">
      <c r="A21" s="5" t="s">
        <v>32</v>
      </c>
      <c r="B21" s="245" t="s">
        <v>19</v>
      </c>
      <c r="C21" s="245"/>
      <c r="D21" s="245"/>
      <c r="E21" s="245"/>
      <c r="F21" s="72">
        <v>0</v>
      </c>
      <c r="G21" s="72">
        <v>0</v>
      </c>
      <c r="H21" s="72">
        <v>0</v>
      </c>
      <c r="I21" s="72">
        <v>0</v>
      </c>
      <c r="J21" s="72">
        <f>SUM(F21*F42,G42*G21,H21*H42,I42*I21)/J42</f>
        <v>0</v>
      </c>
      <c r="K21" s="37" t="s">
        <v>32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84">
        <f>SUM(L21*L42,M42*M21,N21*N42,O42*O21,P21*P42,Q42*Q21,R21*R42,S42*S21,T21*T42)/U42</f>
        <v>0</v>
      </c>
      <c r="V21" s="37" t="s">
        <v>32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123">
        <v>0</v>
      </c>
      <c r="AC21" s="72">
        <v>0</v>
      </c>
      <c r="AD21" s="72">
        <v>0</v>
      </c>
      <c r="AE21" s="72">
        <v>0</v>
      </c>
      <c r="AF21" s="83">
        <f>SUM(W21*W42,X42*X21,Y21*Y42,Z42*Z21,AA21*AA42,AB42*AB21,AC21*AC42,AD42*AD21,AE21*AE42)/AF42</f>
        <v>0</v>
      </c>
      <c r="AG21" s="83">
        <f>SUM(AF21*AF42,U42*U21,J21*J42)/AG42</f>
        <v>0</v>
      </c>
      <c r="AH21" s="37" t="s">
        <v>32</v>
      </c>
      <c r="AI21" s="17">
        <v>0</v>
      </c>
      <c r="AJ21" s="17">
        <v>0</v>
      </c>
      <c r="AK21" s="65">
        <f>SUM(AI21*AI42,AJ42*AJ21)/AK42</f>
        <v>0</v>
      </c>
      <c r="AL21" s="17">
        <v>0</v>
      </c>
      <c r="AM21" s="17">
        <v>0</v>
      </c>
      <c r="AN21" s="65">
        <f>SUM(AL21*AL42,AM42*AM21)/AN42</f>
        <v>0</v>
      </c>
      <c r="AO21" s="86">
        <v>0</v>
      </c>
      <c r="AP21" s="86">
        <v>0</v>
      </c>
      <c r="AQ21" s="86">
        <v>0</v>
      </c>
      <c r="AR21" s="36">
        <f>SUM(AQ21*AQ42,AP42*AP21,AO21*AO42)/AR42</f>
        <v>0</v>
      </c>
      <c r="AS21" s="85">
        <f>SUM(AR21*AR42,AN21*AN42,AK21*AK42)/AS42</f>
        <v>0</v>
      </c>
      <c r="AT21" s="37" t="s">
        <v>32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3">
        <f>SUM(AU21*AU42,AV42*AV21,AW21*AW42,AX42*AX21,AY21*AY42,AZ42*AZ21,BA21*BA42,BB42*BB21,BC21*BC42)/BD42</f>
        <v>0</v>
      </c>
      <c r="BE21" s="37" t="s">
        <v>32</v>
      </c>
      <c r="BF21" s="86">
        <v>0</v>
      </c>
      <c r="BG21" s="124">
        <v>0</v>
      </c>
      <c r="BH21" s="124">
        <v>0</v>
      </c>
      <c r="BI21" s="124">
        <v>0</v>
      </c>
      <c r="BJ21" s="124">
        <v>0</v>
      </c>
      <c r="BK21" s="124">
        <v>0</v>
      </c>
      <c r="BL21" s="124">
        <v>0</v>
      </c>
      <c r="BM21" s="124">
        <v>0</v>
      </c>
      <c r="BN21" s="86">
        <v>0</v>
      </c>
      <c r="BO21" s="83">
        <f>SUM(BF21*BF42,BG42*BG21,BH21*BH42,BI42*BI21,BJ21*BJ42,BK42*BK21,BL21*BL42,BM42*BM21,BN21*BN42)/BO42</f>
        <v>0</v>
      </c>
      <c r="BP21" s="37" t="s">
        <v>32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72">
        <f>SUM(BW21*BW42,BV42*BV21,BU21*BU42,BT42*BT21,BS21*BS42,BR42*BR21,BQ21*BQ42,BO42*BO21,BD21*BD42,AR21*AR42)/BX42</f>
        <v>0</v>
      </c>
      <c r="BY21" s="83">
        <f>SUM(BQ21*BQ42,BR42*BR21,BS21*BS42,BT42*BT21,BU21*BU42,BV42*BV21,BW21*BW42)/BY42</f>
        <v>0</v>
      </c>
      <c r="BZ21" s="36">
        <f>SUM(BY42*BY21,BO21*BO42,BD21*BD42,AS21*AS42,AF21*AF42,U21*U42,J21*J42)/BZ42</f>
        <v>0</v>
      </c>
    </row>
    <row r="22" spans="1:78" ht="14.25" customHeight="1">
      <c r="A22" s="8">
        <v>1</v>
      </c>
      <c r="B22" s="212">
        <v>2</v>
      </c>
      <c r="C22" s="212"/>
      <c r="D22" s="212"/>
      <c r="E22" s="212"/>
      <c r="F22" s="19">
        <v>3</v>
      </c>
      <c r="G22" s="19">
        <v>4</v>
      </c>
      <c r="H22" s="19">
        <v>5</v>
      </c>
      <c r="I22" s="19">
        <v>6</v>
      </c>
      <c r="J22" s="19">
        <v>7</v>
      </c>
      <c r="K22" s="8">
        <v>1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Q22" s="8">
        <v>13</v>
      </c>
      <c r="R22" s="8">
        <v>14</v>
      </c>
      <c r="S22" s="8">
        <v>15</v>
      </c>
      <c r="T22" s="8">
        <v>16</v>
      </c>
      <c r="U22" s="19">
        <v>17</v>
      </c>
      <c r="V22" s="8">
        <v>1</v>
      </c>
      <c r="W22" s="8">
        <v>18</v>
      </c>
      <c r="X22" s="8">
        <v>19</v>
      </c>
      <c r="Y22" s="8">
        <v>20</v>
      </c>
      <c r="Z22" s="8">
        <v>21</v>
      </c>
      <c r="AA22" s="8">
        <v>22</v>
      </c>
      <c r="AB22" s="118">
        <v>23</v>
      </c>
      <c r="AC22" s="8">
        <v>24</v>
      </c>
      <c r="AD22" s="8">
        <v>25</v>
      </c>
      <c r="AE22" s="8">
        <v>26</v>
      </c>
      <c r="AF22" s="19">
        <v>27</v>
      </c>
      <c r="AG22" s="19">
        <v>28</v>
      </c>
      <c r="AH22" s="8">
        <v>1</v>
      </c>
      <c r="AI22" s="8">
        <v>29</v>
      </c>
      <c r="AJ22" s="8">
        <v>29</v>
      </c>
      <c r="AK22" s="8">
        <v>31</v>
      </c>
      <c r="AL22" s="8">
        <v>32</v>
      </c>
      <c r="AM22" s="8">
        <v>33</v>
      </c>
      <c r="AN22" s="8">
        <v>34</v>
      </c>
      <c r="AO22" s="8">
        <v>35</v>
      </c>
      <c r="AP22" s="8">
        <v>36</v>
      </c>
      <c r="AQ22" s="45">
        <v>37</v>
      </c>
      <c r="AR22" s="89">
        <v>38</v>
      </c>
      <c r="AS22" s="84">
        <v>39</v>
      </c>
      <c r="AT22" s="8">
        <v>1</v>
      </c>
      <c r="AU22" s="8">
        <v>40</v>
      </c>
      <c r="AV22" s="8">
        <v>41</v>
      </c>
      <c r="AW22" s="8">
        <v>42</v>
      </c>
      <c r="AX22" s="8">
        <v>43</v>
      </c>
      <c r="AY22" s="8">
        <v>44</v>
      </c>
      <c r="AZ22" s="8">
        <v>45</v>
      </c>
      <c r="BA22" s="8">
        <v>46</v>
      </c>
      <c r="BB22" s="45">
        <v>47</v>
      </c>
      <c r="BC22" s="27">
        <v>48</v>
      </c>
      <c r="BD22" s="22">
        <v>49</v>
      </c>
      <c r="BE22" s="8">
        <v>1</v>
      </c>
      <c r="BF22" s="8">
        <v>50</v>
      </c>
      <c r="BG22" s="118">
        <v>51</v>
      </c>
      <c r="BH22" s="118">
        <v>52</v>
      </c>
      <c r="BI22" s="118">
        <v>53</v>
      </c>
      <c r="BJ22" s="118">
        <v>54</v>
      </c>
      <c r="BK22" s="118">
        <v>55</v>
      </c>
      <c r="BL22" s="118">
        <v>56</v>
      </c>
      <c r="BM22" s="149">
        <v>57</v>
      </c>
      <c r="BN22" s="27">
        <v>58</v>
      </c>
      <c r="BO22" s="22">
        <v>59</v>
      </c>
      <c r="BP22" s="8">
        <v>1</v>
      </c>
      <c r="BQ22" s="8">
        <v>60</v>
      </c>
      <c r="BR22" s="8">
        <v>61</v>
      </c>
      <c r="BS22" s="8">
        <v>62</v>
      </c>
      <c r="BT22" s="8">
        <v>63</v>
      </c>
      <c r="BU22" s="8">
        <v>64</v>
      </c>
      <c r="BV22" s="8">
        <v>65</v>
      </c>
      <c r="BW22" s="8">
        <v>66</v>
      </c>
      <c r="BX22" s="45">
        <v>67</v>
      </c>
      <c r="BY22" s="22">
        <v>69</v>
      </c>
      <c r="BZ22" s="22">
        <v>70</v>
      </c>
    </row>
    <row r="23" spans="1:78" s="21" customFormat="1" ht="45" customHeight="1">
      <c r="A23" s="35" t="s">
        <v>33</v>
      </c>
      <c r="B23" s="267" t="s">
        <v>34</v>
      </c>
      <c r="C23" s="267"/>
      <c r="D23" s="267"/>
      <c r="E23" s="267"/>
      <c r="F23" s="40">
        <f>SUM(F24,F35)</f>
        <v>7.92</v>
      </c>
      <c r="G23" s="40">
        <f>SUM(G24,G35)</f>
        <v>3.5200000000000005</v>
      </c>
      <c r="H23" s="40">
        <f>SUM(H24,H35)</f>
        <v>3.5200000000000005</v>
      </c>
      <c r="I23" s="40">
        <f>SUM(I24,I35)</f>
        <v>3.5200000000000005</v>
      </c>
      <c r="J23" s="40">
        <f>SUM(J24,J35)</f>
        <v>5.212388955582233</v>
      </c>
      <c r="K23" s="35" t="s">
        <v>33</v>
      </c>
      <c r="L23" s="40">
        <f aca="true" t="shared" si="12" ref="L23:U23">SUM(L24,L35)</f>
        <v>3.5200000000000005</v>
      </c>
      <c r="M23" s="40">
        <f t="shared" si="12"/>
        <v>3.5200000000000005</v>
      </c>
      <c r="N23" s="40">
        <f t="shared" si="12"/>
        <v>3.5200000000000005</v>
      </c>
      <c r="O23" s="40">
        <f t="shared" si="12"/>
        <v>3.5200000000000005</v>
      </c>
      <c r="P23" s="40">
        <f t="shared" si="12"/>
        <v>3.5200000000000005</v>
      </c>
      <c r="Q23" s="40">
        <f t="shared" si="12"/>
        <v>3.5200000000000005</v>
      </c>
      <c r="R23" s="40">
        <f t="shared" si="12"/>
        <v>3.5200000000000005</v>
      </c>
      <c r="S23" s="40">
        <f t="shared" si="12"/>
        <v>3.5200000000000005</v>
      </c>
      <c r="T23" s="40">
        <f t="shared" si="12"/>
        <v>3.5200000000000005</v>
      </c>
      <c r="U23" s="30">
        <f t="shared" si="12"/>
        <v>3.520000000000001</v>
      </c>
      <c r="V23" s="35" t="s">
        <v>33</v>
      </c>
      <c r="W23" s="40">
        <f aca="true" t="shared" si="13" ref="W23:AG23">SUM(W24,W35)</f>
        <v>3.5200000000000005</v>
      </c>
      <c r="X23" s="40">
        <f t="shared" si="13"/>
        <v>3.5200000000000005</v>
      </c>
      <c r="Y23" s="40">
        <f t="shared" si="13"/>
        <v>3.5200000000000005</v>
      </c>
      <c r="Z23" s="40">
        <f t="shared" si="13"/>
        <v>3.5200000000000005</v>
      </c>
      <c r="AA23" s="40">
        <f t="shared" si="13"/>
        <v>3.5200000000000005</v>
      </c>
      <c r="AB23" s="125">
        <f t="shared" si="13"/>
        <v>7.1</v>
      </c>
      <c r="AC23" s="30">
        <f t="shared" si="13"/>
        <v>3.5200000000000005</v>
      </c>
      <c r="AD23" s="30">
        <f t="shared" si="13"/>
        <v>3.5200000000000005</v>
      </c>
      <c r="AE23" s="30">
        <f t="shared" si="13"/>
        <v>3.5200000000000005</v>
      </c>
      <c r="AF23" s="30">
        <f t="shared" si="13"/>
        <v>4.643257010516908</v>
      </c>
      <c r="AG23" s="30">
        <f t="shared" si="13"/>
        <v>4.19643988347229</v>
      </c>
      <c r="AH23" s="35" t="s">
        <v>33</v>
      </c>
      <c r="AI23" s="30">
        <f aca="true" t="shared" si="14" ref="AI23:AR23">SUM(AI24,AI35)</f>
        <v>2.42</v>
      </c>
      <c r="AJ23" s="30">
        <f>SUM(AJ24,AJ35)</f>
        <v>2.42</v>
      </c>
      <c r="AK23" s="30">
        <f t="shared" si="14"/>
        <v>2.42</v>
      </c>
      <c r="AL23" s="30">
        <f t="shared" si="14"/>
        <v>2.74</v>
      </c>
      <c r="AM23" s="30">
        <f t="shared" si="14"/>
        <v>2.74</v>
      </c>
      <c r="AN23" s="30">
        <f t="shared" si="14"/>
        <v>2.7400000000000007</v>
      </c>
      <c r="AO23" s="30">
        <f t="shared" si="14"/>
        <v>0</v>
      </c>
      <c r="AP23" s="30">
        <f t="shared" si="14"/>
        <v>0</v>
      </c>
      <c r="AQ23" s="30">
        <f t="shared" si="14"/>
        <v>0</v>
      </c>
      <c r="AR23" s="30">
        <f t="shared" si="14"/>
        <v>0</v>
      </c>
      <c r="AS23" s="30">
        <f>SUM(AS24,AS35)</f>
        <v>1.749640478338484</v>
      </c>
      <c r="AT23" s="35" t="s">
        <v>33</v>
      </c>
      <c r="AU23" s="30">
        <f aca="true" t="shared" si="15" ref="AU23:BD23">SUM(AU24,AU35)</f>
        <v>3.45</v>
      </c>
      <c r="AV23" s="30">
        <f t="shared" si="15"/>
        <v>3.45</v>
      </c>
      <c r="AW23" s="30">
        <f t="shared" si="15"/>
        <v>3.45</v>
      </c>
      <c r="AX23" s="30">
        <f t="shared" si="15"/>
        <v>3.45</v>
      </c>
      <c r="AY23" s="30">
        <f t="shared" si="15"/>
        <v>3.45</v>
      </c>
      <c r="AZ23" s="30">
        <f t="shared" si="15"/>
        <v>3.45</v>
      </c>
      <c r="BA23" s="30">
        <f t="shared" si="15"/>
        <v>3.45</v>
      </c>
      <c r="BB23" s="30">
        <f>SUM(BB24,BB35)</f>
        <v>3.45</v>
      </c>
      <c r="BC23" s="30">
        <f>SUM(BC24,BC35)</f>
        <v>3.45</v>
      </c>
      <c r="BD23" s="30">
        <f t="shared" si="15"/>
        <v>3.45</v>
      </c>
      <c r="BE23" s="35" t="s">
        <v>33</v>
      </c>
      <c r="BF23" s="30">
        <f aca="true" t="shared" si="16" ref="BF23:BO23">SUM(BF24,BF35)</f>
        <v>3.45</v>
      </c>
      <c r="BG23" s="125">
        <f t="shared" si="16"/>
        <v>3.45</v>
      </c>
      <c r="BH23" s="125">
        <f t="shared" si="16"/>
        <v>3.45</v>
      </c>
      <c r="BI23" s="125">
        <f t="shared" si="16"/>
        <v>3.45</v>
      </c>
      <c r="BJ23" s="125">
        <f t="shared" si="16"/>
        <v>3.45</v>
      </c>
      <c r="BK23" s="125">
        <f t="shared" si="16"/>
        <v>3.45</v>
      </c>
      <c r="BL23" s="125">
        <f t="shared" si="16"/>
        <v>3.45</v>
      </c>
      <c r="BM23" s="125">
        <f t="shared" si="16"/>
        <v>3.57</v>
      </c>
      <c r="BN23" s="30">
        <f t="shared" si="16"/>
        <v>3.57</v>
      </c>
      <c r="BO23" s="30">
        <f t="shared" si="16"/>
        <v>3.4614922710284026</v>
      </c>
      <c r="BP23" s="35" t="s">
        <v>33</v>
      </c>
      <c r="BQ23" s="30">
        <f aca="true" t="shared" si="17" ref="BQ23:BY23">SUM(BQ24,BQ35)</f>
        <v>3.57</v>
      </c>
      <c r="BR23" s="30">
        <f t="shared" si="17"/>
        <v>3.57</v>
      </c>
      <c r="BS23" s="30">
        <f t="shared" si="17"/>
        <v>3.57</v>
      </c>
      <c r="BT23" s="30">
        <f t="shared" si="17"/>
        <v>3.57</v>
      </c>
      <c r="BU23" s="30">
        <f t="shared" si="17"/>
        <v>3.57</v>
      </c>
      <c r="BV23" s="30">
        <f t="shared" si="17"/>
        <v>3.57</v>
      </c>
      <c r="BW23" s="30">
        <f t="shared" si="17"/>
        <v>3.57</v>
      </c>
      <c r="BX23" s="30">
        <f t="shared" si="17"/>
        <v>3.2248596145641377</v>
      </c>
      <c r="BY23" s="30">
        <f t="shared" si="17"/>
        <v>3.57</v>
      </c>
      <c r="BZ23" s="30">
        <f>SUM(BZ24,BZ35)</f>
        <v>3.54658653146564</v>
      </c>
    </row>
    <row r="24" spans="1:78" s="24" customFormat="1" ht="39.75" customHeight="1">
      <c r="A24" s="23" t="s">
        <v>35</v>
      </c>
      <c r="B24" s="248" t="s">
        <v>20</v>
      </c>
      <c r="C24" s="248"/>
      <c r="D24" s="248"/>
      <c r="E24" s="248"/>
      <c r="F24" s="53">
        <f>SUM(F26:F29)</f>
        <v>2.92</v>
      </c>
      <c r="G24" s="53">
        <f>SUM(G26:G29)</f>
        <v>0.8</v>
      </c>
      <c r="H24" s="53">
        <f>SUM(H26:H29)</f>
        <v>0.8</v>
      </c>
      <c r="I24" s="53">
        <f>SUM(I26:I29)</f>
        <v>0.8</v>
      </c>
      <c r="J24" s="53">
        <f>SUM(J26:J29)</f>
        <v>1.615423769507803</v>
      </c>
      <c r="K24" s="23" t="s">
        <v>35</v>
      </c>
      <c r="L24" s="53">
        <f aca="true" t="shared" si="18" ref="L24:T24">SUM(L26:L29)</f>
        <v>0.8</v>
      </c>
      <c r="M24" s="53">
        <f t="shared" si="18"/>
        <v>0.8</v>
      </c>
      <c r="N24" s="53">
        <f t="shared" si="18"/>
        <v>0.8</v>
      </c>
      <c r="O24" s="53">
        <f t="shared" si="18"/>
        <v>0.8</v>
      </c>
      <c r="P24" s="53">
        <f t="shared" si="18"/>
        <v>0.8</v>
      </c>
      <c r="Q24" s="53">
        <f t="shared" si="18"/>
        <v>0.8</v>
      </c>
      <c r="R24" s="53">
        <f t="shared" si="18"/>
        <v>0.8</v>
      </c>
      <c r="S24" s="53">
        <f t="shared" si="18"/>
        <v>0.8</v>
      </c>
      <c r="T24" s="53">
        <f t="shared" si="18"/>
        <v>0.8</v>
      </c>
      <c r="U24" s="54">
        <f>SUM(U26:U29)</f>
        <v>0.8000000000000003</v>
      </c>
      <c r="V24" s="23" t="s">
        <v>35</v>
      </c>
      <c r="W24" s="53">
        <f aca="true" t="shared" si="19" ref="W24:AG24">SUM(W26:W29)</f>
        <v>0.8</v>
      </c>
      <c r="X24" s="53">
        <f t="shared" si="19"/>
        <v>0.8</v>
      </c>
      <c r="Y24" s="53">
        <f t="shared" si="19"/>
        <v>0.8</v>
      </c>
      <c r="Z24" s="53">
        <f t="shared" si="19"/>
        <v>0.8</v>
      </c>
      <c r="AA24" s="53">
        <f t="shared" si="19"/>
        <v>0.8</v>
      </c>
      <c r="AB24" s="126">
        <f t="shared" si="19"/>
        <v>0.8</v>
      </c>
      <c r="AC24" s="54">
        <f t="shared" si="19"/>
        <v>0.8</v>
      </c>
      <c r="AD24" s="54">
        <f t="shared" si="19"/>
        <v>0.8</v>
      </c>
      <c r="AE24" s="54">
        <f t="shared" si="19"/>
        <v>0.8</v>
      </c>
      <c r="AF24" s="54">
        <f t="shared" si="19"/>
        <v>0.8</v>
      </c>
      <c r="AG24" s="54">
        <f t="shared" si="19"/>
        <v>0.904763890722573</v>
      </c>
      <c r="AH24" s="23" t="s">
        <v>35</v>
      </c>
      <c r="AI24" s="54">
        <f>SUM(AI26:AI29)</f>
        <v>1</v>
      </c>
      <c r="AJ24" s="54">
        <f>SUM(AJ26:AJ29)</f>
        <v>1</v>
      </c>
      <c r="AK24" s="54">
        <f>SUM(AK26:AK29)</f>
        <v>1</v>
      </c>
      <c r="AL24" s="54">
        <f>SUM(AL26:AL29)</f>
        <v>0</v>
      </c>
      <c r="AM24" s="54">
        <f aca="true" t="shared" si="20" ref="AM24:AR24">SUM(AM26:AM29)</f>
        <v>0</v>
      </c>
      <c r="AN24" s="54">
        <f t="shared" si="20"/>
        <v>0</v>
      </c>
      <c r="AO24" s="54">
        <f t="shared" si="20"/>
        <v>0</v>
      </c>
      <c r="AP24" s="54">
        <f t="shared" si="20"/>
        <v>0</v>
      </c>
      <c r="AQ24" s="54">
        <f t="shared" si="20"/>
        <v>0</v>
      </c>
      <c r="AR24" s="54">
        <f t="shared" si="20"/>
        <v>0</v>
      </c>
      <c r="AS24" s="54">
        <f>SUM(AS26:AS29)</f>
        <v>0.3530721538668254</v>
      </c>
      <c r="AT24" s="23" t="s">
        <v>35</v>
      </c>
      <c r="AU24" s="54">
        <f>SUM(AU26:AU29)</f>
        <v>1</v>
      </c>
      <c r="AV24" s="54">
        <f>SUM(AV26:AV29)</f>
        <v>1</v>
      </c>
      <c r="AW24" s="54">
        <f>SUM(AW26:AW29)</f>
        <v>1</v>
      </c>
      <c r="AX24" s="54">
        <f>SUM(AX26:AX29)</f>
        <v>1</v>
      </c>
      <c r="AY24" s="54">
        <f aca="true" t="shared" si="21" ref="AY24:BD24">SUM(AY26:AY29)</f>
        <v>1</v>
      </c>
      <c r="AZ24" s="54">
        <f t="shared" si="21"/>
        <v>1</v>
      </c>
      <c r="BA24" s="54">
        <f t="shared" si="21"/>
        <v>1</v>
      </c>
      <c r="BB24" s="54">
        <f t="shared" si="21"/>
        <v>1</v>
      </c>
      <c r="BC24" s="54">
        <f t="shared" si="21"/>
        <v>1</v>
      </c>
      <c r="BD24" s="54">
        <f t="shared" si="21"/>
        <v>1</v>
      </c>
      <c r="BE24" s="23" t="s">
        <v>35</v>
      </c>
      <c r="BF24" s="54">
        <f>SUM(BF26:BF29)</f>
        <v>1</v>
      </c>
      <c r="BG24" s="126">
        <f>SUM(BG26:BG29)</f>
        <v>1</v>
      </c>
      <c r="BH24" s="126">
        <f>SUM(BH26:BH29)</f>
        <v>1</v>
      </c>
      <c r="BI24" s="126">
        <f>SUM(BI26:BI29)</f>
        <v>1</v>
      </c>
      <c r="BJ24" s="126">
        <f aca="true" t="shared" si="22" ref="BJ24:BO24">SUM(BJ26:BJ29)</f>
        <v>1</v>
      </c>
      <c r="BK24" s="126">
        <f t="shared" si="22"/>
        <v>1</v>
      </c>
      <c r="BL24" s="126">
        <f t="shared" si="22"/>
        <v>1</v>
      </c>
      <c r="BM24" s="126">
        <f t="shared" si="22"/>
        <v>1</v>
      </c>
      <c r="BN24" s="54">
        <f t="shared" si="22"/>
        <v>1</v>
      </c>
      <c r="BO24" s="54">
        <f t="shared" si="22"/>
        <v>1</v>
      </c>
      <c r="BP24" s="23" t="s">
        <v>35</v>
      </c>
      <c r="BQ24" s="54">
        <f aca="true" t="shared" si="23" ref="BQ24:BZ24">SUM(BQ26:BQ29)</f>
        <v>1</v>
      </c>
      <c r="BR24" s="54">
        <f t="shared" si="23"/>
        <v>1</v>
      </c>
      <c r="BS24" s="54">
        <f t="shared" si="23"/>
        <v>1</v>
      </c>
      <c r="BT24" s="54">
        <f t="shared" si="23"/>
        <v>1</v>
      </c>
      <c r="BU24" s="54">
        <f t="shared" si="23"/>
        <v>1</v>
      </c>
      <c r="BV24" s="54">
        <f t="shared" si="23"/>
        <v>1</v>
      </c>
      <c r="BW24" s="54">
        <f t="shared" si="23"/>
        <v>1</v>
      </c>
      <c r="BX24" s="54">
        <f t="shared" si="23"/>
        <v>0.9242835486242862</v>
      </c>
      <c r="BY24" s="54">
        <f t="shared" si="23"/>
        <v>1</v>
      </c>
      <c r="BZ24" s="54">
        <f t="shared" si="23"/>
        <v>0.8823919553346455</v>
      </c>
    </row>
    <row r="25" spans="1:78" s="20" customFormat="1" ht="13.5" customHeight="1">
      <c r="A25" s="19"/>
      <c r="B25" s="250" t="s">
        <v>2</v>
      </c>
      <c r="C25" s="250"/>
      <c r="D25" s="250"/>
      <c r="E25" s="250"/>
      <c r="F25" s="44"/>
      <c r="G25" s="44"/>
      <c r="H25" s="44"/>
      <c r="I25" s="44"/>
      <c r="J25" s="77"/>
      <c r="K25" s="19"/>
      <c r="L25" s="44"/>
      <c r="M25" s="44"/>
      <c r="N25" s="44"/>
      <c r="O25" s="44"/>
      <c r="P25" s="44"/>
      <c r="Q25" s="44"/>
      <c r="R25" s="44"/>
      <c r="S25" s="44"/>
      <c r="T25" s="44"/>
      <c r="U25" s="19"/>
      <c r="V25" s="19"/>
      <c r="W25" s="44"/>
      <c r="X25" s="44"/>
      <c r="Y25" s="44"/>
      <c r="Z25" s="44"/>
      <c r="AA25" s="44"/>
      <c r="AB25" s="127"/>
      <c r="AC25" s="19"/>
      <c r="AD25" s="19"/>
      <c r="AE25" s="19"/>
      <c r="AF25" s="16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6"/>
      <c r="BE25" s="19"/>
      <c r="BF25" s="19"/>
      <c r="BG25" s="127"/>
      <c r="BH25" s="127"/>
      <c r="BI25" s="127"/>
      <c r="BJ25" s="127"/>
      <c r="BK25" s="127"/>
      <c r="BL25" s="127"/>
      <c r="BM25" s="127"/>
      <c r="BN25" s="19"/>
      <c r="BO25" s="16"/>
      <c r="BP25" s="19"/>
      <c r="BQ25" s="19"/>
      <c r="BR25" s="19"/>
      <c r="BS25" s="19"/>
      <c r="BT25" s="19"/>
      <c r="BU25" s="19"/>
      <c r="BV25" s="19"/>
      <c r="BW25" s="19"/>
      <c r="BX25" s="19"/>
      <c r="BY25" s="16"/>
      <c r="BZ25" s="48"/>
    </row>
    <row r="26" spans="1:78" ht="27.75" customHeight="1">
      <c r="A26" s="27" t="s">
        <v>36</v>
      </c>
      <c r="B26" s="251" t="s">
        <v>22</v>
      </c>
      <c r="C26" s="251"/>
      <c r="D26" s="251"/>
      <c r="E26" s="251"/>
      <c r="F26" s="60">
        <v>2.12</v>
      </c>
      <c r="G26" s="73">
        <v>0</v>
      </c>
      <c r="H26" s="73">
        <v>0</v>
      </c>
      <c r="I26" s="73">
        <v>0</v>
      </c>
      <c r="J26" s="72">
        <f>SUM(F26*F42,G42*G26,H26*H42,I42*I26)/J42</f>
        <v>0.8154237695078032</v>
      </c>
      <c r="K26" s="27" t="s">
        <v>36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84">
        <f>SUM(L26*L42,M42*M26,N26*N42,O42*O26,P26*P42,Q42*Q26,R26*R42,S42*S26,T26*T42)/U42</f>
        <v>0</v>
      </c>
      <c r="V26" s="27" t="s">
        <v>36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128">
        <v>0</v>
      </c>
      <c r="AC26" s="73">
        <v>0</v>
      </c>
      <c r="AD26" s="73">
        <v>0</v>
      </c>
      <c r="AE26" s="73">
        <v>0</v>
      </c>
      <c r="AF26" s="83">
        <f>SUM(W26*W42,X42*X26,Y26*Y42,Z42*Z26,AA26*AA42,AB42*AB26,AC26*AC42,AD42*AD26,AE26*AE42)/AF42</f>
        <v>0</v>
      </c>
      <c r="AG26" s="83">
        <f>SUM(AF26*AF42,U42*U26,J26*J42)/AG42</f>
        <v>0.104763890722573</v>
      </c>
      <c r="AH26" s="27" t="s">
        <v>36</v>
      </c>
      <c r="AI26" s="64">
        <v>0</v>
      </c>
      <c r="AJ26" s="64">
        <v>0</v>
      </c>
      <c r="AK26" s="65">
        <f>SUM(AI26*AI42,AJ42*AJ26)/AK42</f>
        <v>0</v>
      </c>
      <c r="AL26" s="64">
        <v>0</v>
      </c>
      <c r="AM26" s="64">
        <v>0</v>
      </c>
      <c r="AN26" s="65">
        <f>SUM(AL26*AL42,AM42*AM26)/AN42</f>
        <v>0</v>
      </c>
      <c r="AO26" s="86">
        <v>0</v>
      </c>
      <c r="AP26" s="86">
        <v>0</v>
      </c>
      <c r="AQ26" s="86">
        <v>0</v>
      </c>
      <c r="AR26" s="36">
        <f>SUM(AQ26*AQ42,AP42*AP26,AO26*AO42)/AR42</f>
        <v>0</v>
      </c>
      <c r="AS26" s="85">
        <f>SUM(AR26*AR42,AN26*AN42,AK26*AK42)/AS42</f>
        <v>0</v>
      </c>
      <c r="AT26" s="27" t="s">
        <v>36</v>
      </c>
      <c r="AU26" s="27"/>
      <c r="AV26" s="8"/>
      <c r="AW26" s="8"/>
      <c r="AX26" s="8"/>
      <c r="AY26" s="8"/>
      <c r="AZ26" s="8"/>
      <c r="BA26" s="8"/>
      <c r="BB26" s="27"/>
      <c r="BC26" s="27"/>
      <c r="BD26" s="83">
        <f>SUM(AU26*AU42,AV42*AV26,AW26*AW42,AX42*AX26,AY26*AY42,AZ42*AZ26,BA26*BA42,BB42*BB26,BC26*BC42)/BD42</f>
        <v>0</v>
      </c>
      <c r="BE26" s="27" t="s">
        <v>36</v>
      </c>
      <c r="BF26" s="27"/>
      <c r="BG26" s="118"/>
      <c r="BH26" s="118"/>
      <c r="BI26" s="118"/>
      <c r="BJ26" s="118"/>
      <c r="BK26" s="118"/>
      <c r="BL26" s="118"/>
      <c r="BM26" s="140"/>
      <c r="BN26" s="27"/>
      <c r="BO26" s="83">
        <f>SUM(BF26*BF42,BG42*BG26,BH26*BH42,BI42*BI26,BJ26*BJ42,BK42*BK26,BL26*BL42,BM42*BM26,BN26*BN42)/BO42</f>
        <v>0</v>
      </c>
      <c r="BP26" s="27" t="s">
        <v>36</v>
      </c>
      <c r="BQ26" s="27"/>
      <c r="BR26" s="8"/>
      <c r="BS26" s="8"/>
      <c r="BT26" s="8"/>
      <c r="BU26" s="8"/>
      <c r="BV26" s="8"/>
      <c r="BW26" s="8"/>
      <c r="BX26" s="72">
        <f>SUM(BW26*BW42,BV42*BV26,BU26*BU42,BT42*BT26,BS26*BS42,BR42*BR26,BQ26*BQ42,BO42*BO26,BD26*BD42,AR26*AR42)/BX42</f>
        <v>0</v>
      </c>
      <c r="BY26" s="83">
        <f>SUM(BQ26*BQ42,BR42*BR26,BS26*BS42,BT42*BT26,BU26*BU42,BV42*BV26,BW26*BW42)/BY42</f>
        <v>0</v>
      </c>
      <c r="BZ26" s="36">
        <f>SUM(BY42*BY26,BO26*BO42,BD26*BD42,AS26*AS42,AF26*AF42,U26*U42,J26*J42)/BZ42</f>
        <v>0.04064168153724793</v>
      </c>
    </row>
    <row r="27" spans="1:78" ht="78" customHeight="1">
      <c r="A27" s="27" t="s">
        <v>38</v>
      </c>
      <c r="B27" s="251" t="s">
        <v>23</v>
      </c>
      <c r="C27" s="251"/>
      <c r="D27" s="251"/>
      <c r="E27" s="251"/>
      <c r="F27" s="60">
        <v>0</v>
      </c>
      <c r="G27" s="73">
        <v>0</v>
      </c>
      <c r="H27" s="73">
        <v>0</v>
      </c>
      <c r="I27" s="73">
        <v>0</v>
      </c>
      <c r="J27" s="72">
        <f>SUM(F27*F42,G42*G27,H27*H42,I42*I27)/J42</f>
        <v>0</v>
      </c>
      <c r="K27" s="27" t="s">
        <v>38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84">
        <f>SUM(L27*L42,M42*M27,N27*N42,O42*O27,P27*P42,Q42*Q27,R27*R42,S42*S27,T27*T42)/U42</f>
        <v>0</v>
      </c>
      <c r="V27" s="27" t="s">
        <v>38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128">
        <v>0</v>
      </c>
      <c r="AC27" s="73">
        <v>0</v>
      </c>
      <c r="AD27" s="73">
        <v>0</v>
      </c>
      <c r="AE27" s="73">
        <v>0</v>
      </c>
      <c r="AF27" s="83">
        <f>SUM(W27*W42,X42*X27,Y27*Y42,Z42*Z27,AA27*AA42,AB42*AB27,AC27*AC42,AD42*AD27,AE27*AE42)/AF42</f>
        <v>0</v>
      </c>
      <c r="AG27" s="83">
        <f>SUM(AF27*AF42,U42*U27,J27*J42)/AG42</f>
        <v>0</v>
      </c>
      <c r="AH27" s="27" t="s">
        <v>38</v>
      </c>
      <c r="AI27" s="17">
        <v>0</v>
      </c>
      <c r="AJ27" s="17">
        <v>0</v>
      </c>
      <c r="AK27" s="65">
        <f>SUM(AI27*AI42,AJ42*AJ27)/AK42</f>
        <v>0</v>
      </c>
      <c r="AL27" s="17">
        <v>0</v>
      </c>
      <c r="AM27" s="17">
        <v>0</v>
      </c>
      <c r="AN27" s="65">
        <f>SUM(AL27*AL42,AM42*AM27)/AN42</f>
        <v>0</v>
      </c>
      <c r="AO27" s="86">
        <v>0</v>
      </c>
      <c r="AP27" s="86">
        <v>0</v>
      </c>
      <c r="AQ27" s="86">
        <v>0</v>
      </c>
      <c r="AR27" s="36">
        <f>SUM(AQ27*AQ42,AP42*AP27,AO27*AO42)/AR42</f>
        <v>0</v>
      </c>
      <c r="AS27" s="85">
        <f>SUM(AR27*AR42,AN27*AN42,AK27*AK42)/AS42</f>
        <v>0</v>
      </c>
      <c r="AT27" s="27" t="s">
        <v>38</v>
      </c>
      <c r="AU27" s="17"/>
      <c r="AV27" s="14"/>
      <c r="AW27" s="17"/>
      <c r="AX27" s="14"/>
      <c r="AY27" s="14"/>
      <c r="AZ27" s="14"/>
      <c r="BA27" s="14"/>
      <c r="BB27" s="17"/>
      <c r="BC27" s="17"/>
      <c r="BD27" s="83">
        <f>SUM(AU27*AU42,AV42*AV27,AW27*AW42,AX42*AX27,AY27*AY42,AZ42*AZ27,BA27*BA42,BB42*BB27,BC27*BC42)/BD42</f>
        <v>0</v>
      </c>
      <c r="BE27" s="27" t="s">
        <v>38</v>
      </c>
      <c r="BF27" s="17"/>
      <c r="BG27" s="151"/>
      <c r="BH27" s="142"/>
      <c r="BI27" s="151"/>
      <c r="BJ27" s="151"/>
      <c r="BK27" s="151"/>
      <c r="BL27" s="151"/>
      <c r="BM27" s="142"/>
      <c r="BN27" s="17"/>
      <c r="BO27" s="83">
        <f>SUM(BF27*BF42,BG42*BG27,BH27*BH42,BI42*BI27,BJ27*BJ42,BK42*BK27,BL27*BL42,BM42*BM27,BN27*BN42)/BO42</f>
        <v>0</v>
      </c>
      <c r="BP27" s="27" t="s">
        <v>38</v>
      </c>
      <c r="BQ27" s="17"/>
      <c r="BR27" s="14"/>
      <c r="BS27" s="17"/>
      <c r="BT27" s="14"/>
      <c r="BU27" s="14"/>
      <c r="BV27" s="14"/>
      <c r="BW27" s="14"/>
      <c r="BX27" s="72">
        <f>SUM(BW27*BW42,BV42*BV27,BU27*BU42,BT42*BT27,BS27*BS42,BR42*BR27,BQ27*BQ42,BO42*BO27,BD27*BD42,AR27*AR42)/BX42</f>
        <v>0</v>
      </c>
      <c r="BY27" s="83">
        <f>SUM(BQ27*BQ42,BR42*BR27,BS27*BS42,BT42*BT27,BU27*BU42,BV42*BV27,BW27*BW42)/BY42</f>
        <v>0</v>
      </c>
      <c r="BZ27" s="36">
        <f>SUM(BY42*BY27,BO27*BO42,BD27*BD42,AS27*AS42,AF27*AF42,U27*U42,J27*J42)/BZ42</f>
        <v>0</v>
      </c>
    </row>
    <row r="28" spans="1:78" ht="65.25" customHeight="1">
      <c r="A28" s="27" t="s">
        <v>39</v>
      </c>
      <c r="B28" s="251" t="s">
        <v>37</v>
      </c>
      <c r="C28" s="251"/>
      <c r="D28" s="251"/>
      <c r="E28" s="251"/>
      <c r="F28" s="73">
        <v>0.8</v>
      </c>
      <c r="G28" s="73">
        <v>0.8</v>
      </c>
      <c r="H28" s="73">
        <v>0.8</v>
      </c>
      <c r="I28" s="73">
        <v>0.8</v>
      </c>
      <c r="J28" s="72">
        <f>SUM(F28*F42,G42*G28,H28*H42,I42*I28)/J42</f>
        <v>0.8</v>
      </c>
      <c r="K28" s="27" t="s">
        <v>39</v>
      </c>
      <c r="L28" s="73">
        <v>0.8</v>
      </c>
      <c r="M28" s="73">
        <v>0.8</v>
      </c>
      <c r="N28" s="73">
        <v>0.8</v>
      </c>
      <c r="O28" s="73">
        <v>0.8</v>
      </c>
      <c r="P28" s="73">
        <v>0.8</v>
      </c>
      <c r="Q28" s="73">
        <v>0.8</v>
      </c>
      <c r="R28" s="73">
        <v>0.8</v>
      </c>
      <c r="S28" s="73">
        <v>0.8</v>
      </c>
      <c r="T28" s="73">
        <v>0.8</v>
      </c>
      <c r="U28" s="84">
        <f>SUM(L28*L42,M42*M28,N28*N42,O42*O28,P28*P42,Q42*Q28,R28*R42,S42*S28,T28*T42)/U42</f>
        <v>0.8000000000000003</v>
      </c>
      <c r="V28" s="27" t="s">
        <v>39</v>
      </c>
      <c r="W28" s="73">
        <v>0.8</v>
      </c>
      <c r="X28" s="73">
        <v>0.8</v>
      </c>
      <c r="Y28" s="73">
        <v>0.8</v>
      </c>
      <c r="Z28" s="73">
        <v>0.8</v>
      </c>
      <c r="AA28" s="73">
        <v>0.8</v>
      </c>
      <c r="AB28" s="128">
        <v>0.8</v>
      </c>
      <c r="AC28" s="73">
        <v>0.8</v>
      </c>
      <c r="AD28" s="73">
        <v>0.8</v>
      </c>
      <c r="AE28" s="73">
        <v>0.8</v>
      </c>
      <c r="AF28" s="83">
        <f>SUM(W28*W42,X42*X28,Y28*Y42,Z42*Z28,AA28*AA42,AB42*AB28,AC28*AC42,AD42*AD28,AE28*AE42)/AF42</f>
        <v>0.8</v>
      </c>
      <c r="AG28" s="83">
        <f>SUM(AF28*AF42,U42*U28,J28*J42)/AG42</f>
        <v>0.8</v>
      </c>
      <c r="AH28" s="27" t="s">
        <v>39</v>
      </c>
      <c r="AI28" s="28">
        <v>1</v>
      </c>
      <c r="AJ28" s="28">
        <v>1</v>
      </c>
      <c r="AK28" s="65">
        <f>SUM(AI28*AI42,AJ42*AJ28)/AK42</f>
        <v>1</v>
      </c>
      <c r="AL28" s="28">
        <v>0</v>
      </c>
      <c r="AM28" s="28">
        <v>0</v>
      </c>
      <c r="AN28" s="65">
        <f>SUM(AL28*AL42,AM42*AM28)/AN42</f>
        <v>0</v>
      </c>
      <c r="AO28" s="86">
        <v>0</v>
      </c>
      <c r="AP28" s="86">
        <v>0</v>
      </c>
      <c r="AQ28" s="86">
        <v>0</v>
      </c>
      <c r="AR28" s="36">
        <f>SUM(AQ28*AQ42,AP42*AP28,AO28*AO42)/AR42</f>
        <v>0</v>
      </c>
      <c r="AS28" s="85">
        <f>SUM(AR28*AR42,AN28*AN42,AK28*AK42)/AS42</f>
        <v>0.3530721538668254</v>
      </c>
      <c r="AT28" s="27" t="s">
        <v>39</v>
      </c>
      <c r="AU28" s="28">
        <v>1</v>
      </c>
      <c r="AV28" s="28">
        <v>1</v>
      </c>
      <c r="AW28" s="28">
        <v>1</v>
      </c>
      <c r="AX28" s="28">
        <v>1</v>
      </c>
      <c r="AY28" s="28">
        <v>1</v>
      </c>
      <c r="AZ28" s="28">
        <v>1</v>
      </c>
      <c r="BA28" s="28">
        <v>1</v>
      </c>
      <c r="BB28" s="28">
        <v>1</v>
      </c>
      <c r="BC28" s="28">
        <v>1</v>
      </c>
      <c r="BD28" s="83">
        <f>SUM(AU28*AU42,AV42*AV28,AW28*AW42,AX42*AX28,AY28*AY42,AZ42*AZ28,BA28*BA42,BB42*BB28,BC28*BC42)/BD42</f>
        <v>1</v>
      </c>
      <c r="BE28" s="27" t="s">
        <v>39</v>
      </c>
      <c r="BF28" s="28">
        <v>1</v>
      </c>
      <c r="BG28" s="143">
        <v>1</v>
      </c>
      <c r="BH28" s="143">
        <v>1</v>
      </c>
      <c r="BI28" s="143">
        <v>1</v>
      </c>
      <c r="BJ28" s="143">
        <v>1</v>
      </c>
      <c r="BK28" s="143">
        <v>1</v>
      </c>
      <c r="BL28" s="143">
        <v>1</v>
      </c>
      <c r="BM28" s="143">
        <v>1</v>
      </c>
      <c r="BN28" s="28">
        <v>1</v>
      </c>
      <c r="BO28" s="83">
        <f>SUM(BF28*BF42,BG42*BG28,BH28*BH42,BI42*BI28,BJ28*BJ42,BK42*BK28,BL28*BL42,BM42*BM28,BN28*BN42)/BO42</f>
        <v>1</v>
      </c>
      <c r="BP28" s="27" t="s">
        <v>39</v>
      </c>
      <c r="BQ28" s="28">
        <v>1</v>
      </c>
      <c r="BR28" s="28">
        <v>1</v>
      </c>
      <c r="BS28" s="28">
        <v>1</v>
      </c>
      <c r="BT28" s="28">
        <v>1</v>
      </c>
      <c r="BU28" s="28">
        <v>1</v>
      </c>
      <c r="BV28" s="28">
        <v>1</v>
      </c>
      <c r="BW28" s="28">
        <v>1</v>
      </c>
      <c r="BX28" s="72">
        <f>SUM(BW28*BW42,BV42*BV28,BU28*BU42,BT42*BT28,BS28*BS42,BR42*BR28,BQ28*BQ42,BO42*BO28,BD28*BD42,AR28*AR42)/BX42</f>
        <v>0.9242835486242862</v>
      </c>
      <c r="BY28" s="83">
        <f>SUM(BQ28*BQ42,BR42*BR28,BS28*BS42,BT42*BT28,BU28*BU42,BV42*BV28,BW28*BW42)/BY42</f>
        <v>1</v>
      </c>
      <c r="BZ28" s="36">
        <f>SUM(BY42*BY28,BO28*BO42,BD28*BD42,AS28*AS42,AF28*AF42,U28*U42,J28*J42)/BZ42</f>
        <v>0.8417502737973976</v>
      </c>
    </row>
    <row r="29" spans="1:78" s="20" customFormat="1" ht="12.75">
      <c r="A29" s="22" t="s">
        <v>40</v>
      </c>
      <c r="B29" s="233" t="s">
        <v>46</v>
      </c>
      <c r="C29" s="233"/>
      <c r="D29" s="233"/>
      <c r="E29" s="233"/>
      <c r="F29" s="39">
        <f>SUM(F31:F34)</f>
        <v>0</v>
      </c>
      <c r="G29" s="39">
        <f>SUM(G31:G34)</f>
        <v>0</v>
      </c>
      <c r="H29" s="39">
        <f>SUM(H31:H34)</f>
        <v>0</v>
      </c>
      <c r="I29" s="39">
        <f>SUM(I31:I34)</f>
        <v>0</v>
      </c>
      <c r="J29" s="78">
        <f>SUM(J31:J34)</f>
        <v>0</v>
      </c>
      <c r="K29" s="22" t="s">
        <v>40</v>
      </c>
      <c r="L29" s="39">
        <f aca="true" t="shared" si="24" ref="L29:T29">SUM(L31:L34)</f>
        <v>0</v>
      </c>
      <c r="M29" s="39">
        <f t="shared" si="24"/>
        <v>0</v>
      </c>
      <c r="N29" s="39">
        <f t="shared" si="24"/>
        <v>0</v>
      </c>
      <c r="O29" s="39">
        <f t="shared" si="24"/>
        <v>0</v>
      </c>
      <c r="P29" s="39">
        <f t="shared" si="24"/>
        <v>0</v>
      </c>
      <c r="Q29" s="39">
        <f t="shared" si="24"/>
        <v>0</v>
      </c>
      <c r="R29" s="39">
        <f t="shared" si="24"/>
        <v>0</v>
      </c>
      <c r="S29" s="39">
        <f t="shared" si="24"/>
        <v>0</v>
      </c>
      <c r="T29" s="39">
        <f t="shared" si="24"/>
        <v>0</v>
      </c>
      <c r="U29" s="36">
        <f>SUM(U31:U34)</f>
        <v>0</v>
      </c>
      <c r="V29" s="22" t="s">
        <v>40</v>
      </c>
      <c r="W29" s="39">
        <f>SUM(W31:W34)</f>
        <v>0</v>
      </c>
      <c r="X29" s="39">
        <f>SUM(X31:X34)</f>
        <v>0</v>
      </c>
      <c r="Y29" s="39">
        <f>SUM(Y31:Y34)</f>
        <v>0</v>
      </c>
      <c r="Z29" s="39">
        <f>SUM(Z31:Z34)</f>
        <v>0</v>
      </c>
      <c r="AA29" s="39">
        <f>SUM(AA31:AA34)</f>
        <v>0</v>
      </c>
      <c r="AB29" s="101">
        <f aca="true" t="shared" si="25" ref="AB29:AG29">SUM(AB31:AB34)</f>
        <v>0</v>
      </c>
      <c r="AC29" s="36">
        <f t="shared" si="25"/>
        <v>0</v>
      </c>
      <c r="AD29" s="36">
        <f t="shared" si="25"/>
        <v>0</v>
      </c>
      <c r="AE29" s="36">
        <f t="shared" si="25"/>
        <v>0</v>
      </c>
      <c r="AF29" s="36">
        <f t="shared" si="25"/>
        <v>0</v>
      </c>
      <c r="AG29" s="36">
        <f t="shared" si="25"/>
        <v>0</v>
      </c>
      <c r="AH29" s="22" t="s">
        <v>40</v>
      </c>
      <c r="AI29" s="36">
        <f aca="true" t="shared" si="26" ref="AI29:AS29">SUM(AI31:AI34)</f>
        <v>0</v>
      </c>
      <c r="AJ29" s="36">
        <f>SUM(AJ31:AJ34)</f>
        <v>0</v>
      </c>
      <c r="AK29" s="36">
        <f t="shared" si="26"/>
        <v>0</v>
      </c>
      <c r="AL29" s="36">
        <f t="shared" si="26"/>
        <v>0</v>
      </c>
      <c r="AM29" s="36">
        <f t="shared" si="26"/>
        <v>0</v>
      </c>
      <c r="AN29" s="36">
        <f t="shared" si="26"/>
        <v>0</v>
      </c>
      <c r="AO29" s="36">
        <f t="shared" si="26"/>
        <v>0</v>
      </c>
      <c r="AP29" s="36">
        <f t="shared" si="26"/>
        <v>0</v>
      </c>
      <c r="AQ29" s="36">
        <f t="shared" si="26"/>
        <v>0</v>
      </c>
      <c r="AR29" s="36">
        <f t="shared" si="26"/>
        <v>0</v>
      </c>
      <c r="AS29" s="36">
        <f t="shared" si="26"/>
        <v>0</v>
      </c>
      <c r="AT29" s="22" t="s">
        <v>40</v>
      </c>
      <c r="AU29" s="36">
        <f aca="true" t="shared" si="27" ref="AU29:BD29">SUM(AU31:AU34)</f>
        <v>0</v>
      </c>
      <c r="AV29" s="36">
        <f t="shared" si="27"/>
        <v>0</v>
      </c>
      <c r="AW29" s="36">
        <f t="shared" si="27"/>
        <v>0</v>
      </c>
      <c r="AX29" s="36">
        <f t="shared" si="27"/>
        <v>0</v>
      </c>
      <c r="AY29" s="36">
        <f t="shared" si="27"/>
        <v>0</v>
      </c>
      <c r="AZ29" s="36">
        <f t="shared" si="27"/>
        <v>0</v>
      </c>
      <c r="BA29" s="36">
        <f t="shared" si="27"/>
        <v>0</v>
      </c>
      <c r="BB29" s="36">
        <f>SUM(BB31:BB34)</f>
        <v>0</v>
      </c>
      <c r="BC29" s="36">
        <f>SUM(BC31:BC34)</f>
        <v>0</v>
      </c>
      <c r="BD29" s="36">
        <f t="shared" si="27"/>
        <v>0</v>
      </c>
      <c r="BE29" s="22" t="s">
        <v>40</v>
      </c>
      <c r="BF29" s="36">
        <f aca="true" t="shared" si="28" ref="BF29:BO29">SUM(BF31:BF34)</f>
        <v>0</v>
      </c>
      <c r="BG29" s="101">
        <f t="shared" si="28"/>
        <v>0</v>
      </c>
      <c r="BH29" s="101">
        <f t="shared" si="28"/>
        <v>0</v>
      </c>
      <c r="BI29" s="101">
        <f t="shared" si="28"/>
        <v>0</v>
      </c>
      <c r="BJ29" s="101">
        <f t="shared" si="28"/>
        <v>0</v>
      </c>
      <c r="BK29" s="101">
        <f t="shared" si="28"/>
        <v>0</v>
      </c>
      <c r="BL29" s="101">
        <f t="shared" si="28"/>
        <v>0</v>
      </c>
      <c r="BM29" s="101">
        <f t="shared" si="28"/>
        <v>0</v>
      </c>
      <c r="BN29" s="36">
        <f t="shared" si="28"/>
        <v>0</v>
      </c>
      <c r="BO29" s="36">
        <f t="shared" si="28"/>
        <v>0</v>
      </c>
      <c r="BP29" s="22" t="s">
        <v>40</v>
      </c>
      <c r="BQ29" s="36">
        <f aca="true" t="shared" si="29" ref="BQ29:BZ29">SUM(BQ31:BQ34)</f>
        <v>0</v>
      </c>
      <c r="BR29" s="36">
        <f t="shared" si="29"/>
        <v>0</v>
      </c>
      <c r="BS29" s="36">
        <f t="shared" si="29"/>
        <v>0</v>
      </c>
      <c r="BT29" s="36">
        <f t="shared" si="29"/>
        <v>0</v>
      </c>
      <c r="BU29" s="36">
        <f t="shared" si="29"/>
        <v>0</v>
      </c>
      <c r="BV29" s="36">
        <f t="shared" si="29"/>
        <v>0</v>
      </c>
      <c r="BW29" s="36">
        <f t="shared" si="29"/>
        <v>0</v>
      </c>
      <c r="BX29" s="36">
        <f t="shared" si="29"/>
        <v>0</v>
      </c>
      <c r="BY29" s="36">
        <f t="shared" si="29"/>
        <v>0</v>
      </c>
      <c r="BZ29" s="36">
        <f t="shared" si="29"/>
        <v>0</v>
      </c>
    </row>
    <row r="30" spans="1:78" ht="12.75">
      <c r="A30" s="27"/>
      <c r="B30" s="249" t="s">
        <v>2</v>
      </c>
      <c r="C30" s="249"/>
      <c r="D30" s="249"/>
      <c r="E30" s="249"/>
      <c r="F30" s="33"/>
      <c r="G30" s="33"/>
      <c r="H30" s="33"/>
      <c r="I30" s="33"/>
      <c r="J30" s="79"/>
      <c r="K30" s="27"/>
      <c r="L30" s="33"/>
      <c r="M30" s="33"/>
      <c r="N30" s="33"/>
      <c r="O30" s="33"/>
      <c r="P30" s="33"/>
      <c r="Q30" s="33"/>
      <c r="R30" s="33"/>
      <c r="S30" s="33"/>
      <c r="T30" s="33"/>
      <c r="U30" s="19"/>
      <c r="V30" s="27"/>
      <c r="W30" s="33"/>
      <c r="X30" s="33"/>
      <c r="Y30" s="33"/>
      <c r="Z30" s="33"/>
      <c r="AA30" s="33"/>
      <c r="AB30" s="129"/>
      <c r="AC30" s="65"/>
      <c r="AD30" s="65"/>
      <c r="AE30" s="65"/>
      <c r="AF30" s="16"/>
      <c r="AG30" s="19"/>
      <c r="AH30" s="27"/>
      <c r="AI30" s="27"/>
      <c r="AJ30" s="27"/>
      <c r="AK30" s="8"/>
      <c r="AL30" s="8"/>
      <c r="AM30" s="8"/>
      <c r="AN30" s="8"/>
      <c r="AO30" s="8"/>
      <c r="AP30" s="8"/>
      <c r="AQ30" s="8"/>
      <c r="AR30" s="19"/>
      <c r="AS30" s="19"/>
      <c r="AT30" s="27"/>
      <c r="AU30" s="27"/>
      <c r="AV30" s="8"/>
      <c r="AW30" s="8"/>
      <c r="AX30" s="8"/>
      <c r="AY30" s="8"/>
      <c r="AZ30" s="8"/>
      <c r="BA30" s="8"/>
      <c r="BB30" s="27"/>
      <c r="BC30" s="27"/>
      <c r="BD30" s="16"/>
      <c r="BE30" s="27"/>
      <c r="BF30" s="27"/>
      <c r="BG30" s="118"/>
      <c r="BH30" s="118"/>
      <c r="BI30" s="118"/>
      <c r="BJ30" s="118"/>
      <c r="BK30" s="118"/>
      <c r="BL30" s="118"/>
      <c r="BM30" s="140"/>
      <c r="BN30" s="27"/>
      <c r="BO30" s="16"/>
      <c r="BP30" s="27"/>
      <c r="BQ30" s="27"/>
      <c r="BR30" s="8"/>
      <c r="BS30" s="8"/>
      <c r="BT30" s="8"/>
      <c r="BU30" s="8"/>
      <c r="BV30" s="8"/>
      <c r="BW30" s="8"/>
      <c r="BX30" s="27"/>
      <c r="BY30" s="16"/>
      <c r="BZ30" s="48"/>
    </row>
    <row r="31" spans="1:78" ht="12.75">
      <c r="A31" s="32" t="s">
        <v>45</v>
      </c>
      <c r="B31" s="243" t="s">
        <v>9</v>
      </c>
      <c r="C31" s="243"/>
      <c r="D31" s="243"/>
      <c r="E31" s="243"/>
      <c r="F31" s="92">
        <f>SUM(F126*F131*F134/F42)</f>
        <v>0</v>
      </c>
      <c r="G31" s="92">
        <f>SUM(G126*G131*G134/G42)</f>
        <v>0</v>
      </c>
      <c r="H31" s="92">
        <f>SUM(H126*H131*H134/H42)</f>
        <v>0</v>
      </c>
      <c r="I31" s="92">
        <f>SUM(I126*I131*I134/I42)</f>
        <v>0</v>
      </c>
      <c r="J31" s="72">
        <f>SUM(F31*F42,G42*G31,H31*H42,I42*I31)/J42</f>
        <v>0</v>
      </c>
      <c r="K31" s="32" t="s">
        <v>45</v>
      </c>
      <c r="L31" s="92">
        <f>SUM(L126*L131*L134/L42)</f>
        <v>0</v>
      </c>
      <c r="M31" s="92">
        <f>SUM(M126*M131*M134/M42)</f>
        <v>0</v>
      </c>
      <c r="N31" s="92">
        <f>SUM(N126*N131*N134/N42)</f>
        <v>0</v>
      </c>
      <c r="O31" s="92">
        <f>SUM(O126*O131*O134/O42)</f>
        <v>0</v>
      </c>
      <c r="P31" s="92">
        <f>SUM(P126*P131*P134/P42)</f>
        <v>0</v>
      </c>
      <c r="Q31" s="92">
        <f>SUM(Q126*Q131*Q134/Q42)</f>
        <v>0</v>
      </c>
      <c r="R31" s="92">
        <f>SUM(R126*R131*R134/R42)</f>
        <v>0</v>
      </c>
      <c r="S31" s="92">
        <f>SUM(S126*S131*S134/S42)</f>
        <v>0</v>
      </c>
      <c r="T31" s="92">
        <f>SUM(T126*T131*T134/T42)</f>
        <v>0</v>
      </c>
      <c r="U31" s="85">
        <f>SUM(L31*L42,M42*M31,N31*N42,O42*O31,P31*P42,Q42*Q31,R31*R42,S42*S31,T31*T42)/U42</f>
        <v>0</v>
      </c>
      <c r="V31" s="32" t="s">
        <v>45</v>
      </c>
      <c r="W31" s="92">
        <f>SUM(W126*W131*W134/W42)</f>
        <v>0</v>
      </c>
      <c r="X31" s="92">
        <f>SUM(X126*X131*X134/X42)</f>
        <v>0</v>
      </c>
      <c r="Y31" s="92">
        <f>SUM(Y126*Y131*Y134/Y42)</f>
        <v>0</v>
      </c>
      <c r="Z31" s="92">
        <f>SUM(Z126*Z131*Z134/Z42)</f>
        <v>0</v>
      </c>
      <c r="AA31" s="92">
        <f>SUM(AA126*AA131*AA134/AA42)</f>
        <v>0</v>
      </c>
      <c r="AB31" s="130">
        <f>SUM(AB126*AB131*AB134/AB42)</f>
        <v>0</v>
      </c>
      <c r="AC31" s="92">
        <f>SUM(AC126*AC131*AC134/AC42)</f>
        <v>0</v>
      </c>
      <c r="AD31" s="92">
        <f>SUM(AD126*AD131*AD134/AD42)</f>
        <v>0</v>
      </c>
      <c r="AE31" s="92">
        <f>SUM(AE126*AE131*AE134/AE42)</f>
        <v>0</v>
      </c>
      <c r="AF31" s="83">
        <f>SUM(W31*W42,X42*X31,Y31*Y42,Z42*Z31,AA31*AA42,AB42*AB31,AC31*AC42,AD42*AD31,AE31*AE42)/AF42</f>
        <v>0</v>
      </c>
      <c r="AG31" s="83">
        <f>SUM(AF31*AF42,U42*U31,J31*J42)/AG42</f>
        <v>0</v>
      </c>
      <c r="AH31" s="32" t="s">
        <v>45</v>
      </c>
      <c r="AI31" s="92">
        <f>SUM(AI126*AI131*AI134/AI42)</f>
        <v>0</v>
      </c>
      <c r="AJ31" s="92">
        <f>SUM(AJ126*AJ131*AJ134/AJ42)</f>
        <v>0</v>
      </c>
      <c r="AK31" s="65">
        <f>SUM(AI31*AI42,AJ42*AJ31)/AK42</f>
        <v>0</v>
      </c>
      <c r="AL31" s="92">
        <f>SUM(AL126*AL131*AL134/AL42)</f>
        <v>0</v>
      </c>
      <c r="AM31" s="92">
        <f>SUM(AM126*AM131*AM134/AM42)</f>
        <v>0</v>
      </c>
      <c r="AN31" s="65">
        <f>SUM(AL31*AL42,AM42*AM31)/AN42</f>
        <v>0</v>
      </c>
      <c r="AO31" s="92">
        <f>SUM(AO126*AO131*AO134/AO42)</f>
        <v>0</v>
      </c>
      <c r="AP31" s="92">
        <f>SUM(AP126*AP131*AP134/AP42)</f>
        <v>0</v>
      </c>
      <c r="AQ31" s="92">
        <f>SUM(AQ126*AQ131*AQ134/AQ42)</f>
        <v>0</v>
      </c>
      <c r="AR31" s="36">
        <f>SUM(AQ31*AQ42,AP42*AP31,AO31*AO42)/AR42</f>
        <v>0</v>
      </c>
      <c r="AS31" s="85">
        <f>SUM(AR31*AR42,AN31*AN42,AK31*AK42)/AS42</f>
        <v>0</v>
      </c>
      <c r="AT31" s="32" t="s">
        <v>45</v>
      </c>
      <c r="AU31" s="92">
        <f>SUM(AU126*AU131*AU134/AU42)</f>
        <v>0</v>
      </c>
      <c r="AV31" s="92">
        <f>SUM(AV126*AV131*AV134/AV42)</f>
        <v>0</v>
      </c>
      <c r="AW31" s="92">
        <f>SUM(AW126*AW131*AW134/AW42)</f>
        <v>0</v>
      </c>
      <c r="AX31" s="92">
        <f>SUM(AX126*AX131*AX134/AX42)</f>
        <v>0</v>
      </c>
      <c r="AY31" s="92">
        <f>SUM(AY126*AY131*AY134/AY42)</f>
        <v>0</v>
      </c>
      <c r="AZ31" s="92">
        <f>SUM(AZ126*AZ131*AZ134/AZ42)</f>
        <v>0</v>
      </c>
      <c r="BA31" s="92">
        <f>SUM(BA126*BA131*BA134/BA42)</f>
        <v>0</v>
      </c>
      <c r="BB31" s="92">
        <f>SUM(BB126*BB131*BB134/BB42)</f>
        <v>0</v>
      </c>
      <c r="BC31" s="92">
        <f>SUM(BC126*BC131*BC134/BC42)</f>
        <v>0</v>
      </c>
      <c r="BD31" s="83">
        <f>SUM(AU31*AU42,AV42*AV31,AW31*AW42,AX42*AX31,AY31*AY42,AZ42*AZ31,BA31*BA42,BB42*BB31,BC31*BC42)/BD42</f>
        <v>0</v>
      </c>
      <c r="BE31" s="32" t="s">
        <v>45</v>
      </c>
      <c r="BF31" s="92">
        <f>SUM(BF126*BF131*BF134/BF42)</f>
        <v>0</v>
      </c>
      <c r="BG31" s="130">
        <f>SUM(BG126*BG131*BG134/BG42)</f>
        <v>0</v>
      </c>
      <c r="BH31" s="130">
        <f>SUM(BH126*BH131*BH134/BH42)</f>
        <v>0</v>
      </c>
      <c r="BI31" s="130">
        <f>SUM(BI126*BI131*BI134/BI42)</f>
        <v>0</v>
      </c>
      <c r="BJ31" s="130">
        <f>SUM(BJ126*BJ131*BJ134/BJ42)</f>
        <v>0</v>
      </c>
      <c r="BK31" s="130">
        <f>SUM(BK126*BK131*BK134/BK42)</f>
        <v>0</v>
      </c>
      <c r="BL31" s="130">
        <f>SUM(BL126*BL131*BL134/BL42)</f>
        <v>0</v>
      </c>
      <c r="BM31" s="130">
        <f>SUM(BM126*BM131*BM134/BM42)</f>
        <v>0</v>
      </c>
      <c r="BN31" s="92">
        <f>SUM(BN126*BN131*BN134/BN42)</f>
        <v>0</v>
      </c>
      <c r="BO31" s="83">
        <f>SUM(BF31*BF42,BG42*BG31,BH31*BH42,BI42*BI31,BJ31*BJ42,BK42*BK31,BL31*BL42,BM42*BM31,BN31*BN42)/BO42</f>
        <v>0</v>
      </c>
      <c r="BP31" s="32" t="s">
        <v>45</v>
      </c>
      <c r="BQ31" s="92">
        <f>SUM(BQ126*BQ131*BQ134/BQ42)</f>
        <v>0</v>
      </c>
      <c r="BR31" s="92">
        <f>SUM(BR126*BR131*BR134/BR42)</f>
        <v>0</v>
      </c>
      <c r="BS31" s="92">
        <f>SUM(BS126*BS131*BS134/BS42)</f>
        <v>0</v>
      </c>
      <c r="BT31" s="92">
        <f>SUM(BT126*BT131*BT134/BT42)</f>
        <v>0</v>
      </c>
      <c r="BU31" s="92">
        <f>SUM(BU126*BU131*BU134/BU42)</f>
        <v>0</v>
      </c>
      <c r="BV31" s="92">
        <f>SUM(BV126*BV131*BV134/BV42)</f>
        <v>0</v>
      </c>
      <c r="BW31" s="92">
        <f>SUM(BW126*BW131*BW134/BW42)</f>
        <v>0</v>
      </c>
      <c r="BX31" s="72">
        <f>SUM(BW31*BW42,BV42*BV31,BU31*BU42,BT42*BT31,BS31*BS42,BR42*BR31,BQ31*BQ42,BO42*BO31,BD31*BD42,AR31*AR42)/BX42</f>
        <v>0</v>
      </c>
      <c r="BY31" s="83">
        <f>SUM(BQ31*BQ42,BR42*BR31,BS31*BS42,BT42*BT31,BU31*BU42,BV42*BV31,BW31*BW42)/BY42</f>
        <v>0</v>
      </c>
      <c r="BZ31" s="36">
        <f>SUM(BY42*BY31,BO31*BO42,BD31*BD42,AS31*AS42,AF31*AF42,U31*U42,J31*J42)/BZ42</f>
        <v>0</v>
      </c>
    </row>
    <row r="32" spans="1:78" ht="18.75" customHeight="1">
      <c r="A32" s="29" t="s">
        <v>41</v>
      </c>
      <c r="B32" s="237" t="s">
        <v>127</v>
      </c>
      <c r="C32" s="238"/>
      <c r="D32" s="238"/>
      <c r="E32" s="239"/>
      <c r="F32" s="92">
        <f>SUM(F128*F136*F46)/F42</f>
        <v>0</v>
      </c>
      <c r="G32" s="92">
        <f>SUM(G128*G136*G46)/G42</f>
        <v>0</v>
      </c>
      <c r="H32" s="92">
        <f>SUM(H128*H136*H46)/H42</f>
        <v>0</v>
      </c>
      <c r="I32" s="92">
        <f>SUM(I128*I136*I46)/I42</f>
        <v>0</v>
      </c>
      <c r="J32" s="72">
        <f>SUM(F32*F42,G42*G32,H32*H42,I42*I32)/J42</f>
        <v>0</v>
      </c>
      <c r="K32" s="29" t="s">
        <v>41</v>
      </c>
      <c r="L32" s="92">
        <f>SUM(L128*L136*L46)/L42</f>
        <v>0</v>
      </c>
      <c r="M32" s="92">
        <f>SUM(M128*M136*M46)/M42</f>
        <v>0</v>
      </c>
      <c r="N32" s="92">
        <f>SUM(N128*N136*N46)/N42</f>
        <v>0</v>
      </c>
      <c r="O32" s="92">
        <f>SUM(O128*O136*O46)/O42</f>
        <v>0</v>
      </c>
      <c r="P32" s="92">
        <f>SUM(P128*P136*P46)/P42</f>
        <v>0</v>
      </c>
      <c r="Q32" s="92">
        <f>SUM(Q128*Q136*Q46)/Q42</f>
        <v>0</v>
      </c>
      <c r="R32" s="92">
        <f>SUM(R128*R136*R46)/R42</f>
        <v>0</v>
      </c>
      <c r="S32" s="92">
        <f>SUM(S128*S136*S46)/S42</f>
        <v>0</v>
      </c>
      <c r="T32" s="92">
        <f>SUM(T128*T136*T46)/T42</f>
        <v>0</v>
      </c>
      <c r="U32" s="85">
        <f>SUM(L32*L42,M42*M32,N32*N42,O42*O32,P32*P42,Q42*Q32,R32*R42,S42*S32,T32*T42)/U42</f>
        <v>0</v>
      </c>
      <c r="V32" s="29" t="s">
        <v>41</v>
      </c>
      <c r="W32" s="92">
        <f>SUM(W128*W136*W46)/W42</f>
        <v>0</v>
      </c>
      <c r="X32" s="92">
        <f>SUM(X128*X136*X46)/X42</f>
        <v>0</v>
      </c>
      <c r="Y32" s="92">
        <f>SUM(Y128*Y136*Y46)/Y42</f>
        <v>0</v>
      </c>
      <c r="Z32" s="92">
        <f>SUM(Z128*Z136*Z46)/Z42</f>
        <v>0</v>
      </c>
      <c r="AA32" s="92">
        <f>SUM(AA128*AA136*AA46)/AA42</f>
        <v>0</v>
      </c>
      <c r="AB32" s="130">
        <f>SUM(AB128*AB136*AB46)/AB42</f>
        <v>0</v>
      </c>
      <c r="AC32" s="92">
        <f>SUM(AC128*AC136*AC46)/AC42</f>
        <v>0</v>
      </c>
      <c r="AD32" s="92">
        <f>SUM(AD128*AD136*AD46)/AD42</f>
        <v>0</v>
      </c>
      <c r="AE32" s="92">
        <f>SUM(AE128*AE136*AE46)/AE42</f>
        <v>0</v>
      </c>
      <c r="AF32" s="83">
        <f>SUM(W32*W42,X42*X32,Y32*Y42,Z42*Z32,AA32*AA42,AB42*AB32,AC32*AC42,AD42*AD32,AE32*AE42)/AF42</f>
        <v>0</v>
      </c>
      <c r="AG32" s="83">
        <f>SUM(AF32*AF42,U42*U32,J32*J42)/AG42</f>
        <v>0</v>
      </c>
      <c r="AH32" s="29" t="s">
        <v>41</v>
      </c>
      <c r="AI32" s="92">
        <f>SUM(AI128*AI136*AI46)/AI42</f>
        <v>0</v>
      </c>
      <c r="AJ32" s="92">
        <f>SUM(AJ128*AJ136*AJ46)/AJ42</f>
        <v>0</v>
      </c>
      <c r="AK32" s="65">
        <f>SUM(AI32*AI42,AJ42*AJ32)/AK42</f>
        <v>0</v>
      </c>
      <c r="AL32" s="92">
        <f>SUM(AL128*AL136*AL46)/AL42</f>
        <v>0</v>
      </c>
      <c r="AM32" s="92">
        <f>SUM(AM128*AM136*AM46)/AM42</f>
        <v>0</v>
      </c>
      <c r="AN32" s="65">
        <f>SUM(AL32*AL42,AM42*AM32)/AN42</f>
        <v>0</v>
      </c>
      <c r="AO32" s="92">
        <f>SUM(AO128*AO136*AO46)/AO42</f>
        <v>0</v>
      </c>
      <c r="AP32" s="92">
        <f>SUM(AP128*AP136*AP46)/AP42</f>
        <v>0</v>
      </c>
      <c r="AQ32" s="92">
        <f>SUM(AQ128*AQ136*AQ46)/AQ42</f>
        <v>0</v>
      </c>
      <c r="AR32" s="36">
        <f>SUM(AQ32*AQ42,AP42*AP32,AO32*AO42)/AR42</f>
        <v>0</v>
      </c>
      <c r="AS32" s="85">
        <f>SUM(AR32*AR42,AN32*AN42,AK32*AK42)/AS42</f>
        <v>0</v>
      </c>
      <c r="AT32" s="29" t="s">
        <v>41</v>
      </c>
      <c r="AU32" s="92">
        <f>SUM(AU128*AU136*AU46)/AU42</f>
        <v>0</v>
      </c>
      <c r="AV32" s="92">
        <f>SUM(AV128*AV136*AV46)/AV42</f>
        <v>0</v>
      </c>
      <c r="AW32" s="92">
        <f>SUM(AW128*AW136*AW46)/AW42</f>
        <v>0</v>
      </c>
      <c r="AX32" s="92">
        <f>SUM(AX128*AX136*AX46)/AX42</f>
        <v>0</v>
      </c>
      <c r="AY32" s="92">
        <f>SUM(AY128*AY136*AY46)/AY42</f>
        <v>0</v>
      </c>
      <c r="AZ32" s="92">
        <f>SUM(AZ128*AZ136*AZ46)/AZ42</f>
        <v>0</v>
      </c>
      <c r="BA32" s="92">
        <f>SUM(BA128*BA136*BA46)/BA42</f>
        <v>0</v>
      </c>
      <c r="BB32" s="92">
        <f>SUM(BB128*BB136*BB46)/BB42</f>
        <v>0</v>
      </c>
      <c r="BC32" s="92">
        <f>SUM(BC128*BC136*BC46)/BC42</f>
        <v>0</v>
      </c>
      <c r="BD32" s="83">
        <f>SUM(AU32*AU42,AV42*AV32,AW32*AW42,AX42*AX32,AY32*AY42,AZ42*AZ32,BA32*BA42,BB42*BB32,BC32*BC42)/BD42</f>
        <v>0</v>
      </c>
      <c r="BE32" s="29" t="s">
        <v>41</v>
      </c>
      <c r="BF32" s="92">
        <f>SUM(BF128*BF136*BF46)/BF42</f>
        <v>0</v>
      </c>
      <c r="BG32" s="130">
        <f>SUM(BG128*BG136*BG46)/BG42</f>
        <v>0</v>
      </c>
      <c r="BH32" s="130">
        <f>SUM(BH128*BH136*BH46)/BH42</f>
        <v>0</v>
      </c>
      <c r="BI32" s="130">
        <f>SUM(BI128*BI136*BI46)/BI42</f>
        <v>0</v>
      </c>
      <c r="BJ32" s="130">
        <f>SUM(BJ128*BJ136*BJ46)/BJ42</f>
        <v>0</v>
      </c>
      <c r="BK32" s="130">
        <f>SUM(BK128*BK136*BK46)/BK42</f>
        <v>0</v>
      </c>
      <c r="BL32" s="130">
        <f>SUM(BL128*BL136*BL46)/BL42</f>
        <v>0</v>
      </c>
      <c r="BM32" s="130">
        <f>SUM(BM128*BM136*BM46)/BM42</f>
        <v>0</v>
      </c>
      <c r="BN32" s="92">
        <f>SUM(BN128*BN136*BN46)/BN42</f>
        <v>0</v>
      </c>
      <c r="BO32" s="83">
        <f>SUM(BF32*BF42,BG42*BG32,BH32*BH42,BI42*BI32,BJ32*BJ42,BK42*BK32,BL32*BL42,BM42*BM32,BN32*BN42)/BO42</f>
        <v>0</v>
      </c>
      <c r="BP32" s="29" t="s">
        <v>41</v>
      </c>
      <c r="BQ32" s="92">
        <f>SUM(BQ128*BQ136*BQ46)/BQ42</f>
        <v>0</v>
      </c>
      <c r="BR32" s="92">
        <f>SUM(BR128*BR136*BR46)/BR42</f>
        <v>0</v>
      </c>
      <c r="BS32" s="92">
        <f>SUM(BS128*BS136*BS46)/BS42</f>
        <v>0</v>
      </c>
      <c r="BT32" s="92">
        <f>SUM(BT128*BT136*BT46)/BT42</f>
        <v>0</v>
      </c>
      <c r="BU32" s="92">
        <f>SUM(BU128*BU136*BU46)/BU42</f>
        <v>0</v>
      </c>
      <c r="BV32" s="92">
        <f>SUM(BV128*BV136*BV46)/BV42</f>
        <v>0</v>
      </c>
      <c r="BW32" s="92">
        <f>SUM(BW128*BW136*BW46)/BW42</f>
        <v>0</v>
      </c>
      <c r="BX32" s="72">
        <f>SUM(BW32*BW42,BV42*BV32,BU32*BU42,BT42*BT32,BS32*BS42,BR42*BR32,BQ32*BQ42,BO42*BO32,BD32*BD42,AR32*AR42)/BX42</f>
        <v>0</v>
      </c>
      <c r="BY32" s="83">
        <f>SUM(BQ32*BQ42,BR42*BR32,BS32*BS42,BT42*BT32,BU32*BU42,BV42*BV32,BW32*BW42)/BY42</f>
        <v>0</v>
      </c>
      <c r="BZ32" s="36">
        <f>SUM(BY42*BY32,BO32*BO42,BD32*BD42,AS32*AS42,AF32*AF42,U32*U42,J32*J42)/BZ42</f>
        <v>0</v>
      </c>
    </row>
    <row r="33" spans="1:78" ht="15" customHeight="1">
      <c r="A33" s="29" t="s">
        <v>136</v>
      </c>
      <c r="B33" s="237" t="s">
        <v>126</v>
      </c>
      <c r="C33" s="238"/>
      <c r="D33" s="238"/>
      <c r="E33" s="239"/>
      <c r="F33" s="92"/>
      <c r="G33" s="92"/>
      <c r="H33" s="92"/>
      <c r="I33" s="92"/>
      <c r="J33" s="72">
        <f>SUM(F33*F42,G42*G33,H33*H42,I42*I33)/J42</f>
        <v>0</v>
      </c>
      <c r="K33" s="29" t="s">
        <v>136</v>
      </c>
      <c r="L33" s="92"/>
      <c r="M33" s="92"/>
      <c r="N33" s="92"/>
      <c r="O33" s="92"/>
      <c r="P33" s="92"/>
      <c r="Q33" s="92"/>
      <c r="R33" s="92"/>
      <c r="S33" s="92"/>
      <c r="T33" s="92"/>
      <c r="U33" s="85"/>
      <c r="V33" s="29" t="s">
        <v>136</v>
      </c>
      <c r="W33" s="92"/>
      <c r="X33" s="92"/>
      <c r="Y33" s="92"/>
      <c r="Z33" s="92"/>
      <c r="AA33" s="92"/>
      <c r="AB33" s="130">
        <f>SUM(AB127*AB135+AB127*AB138*AB139)*AB131/AB42</f>
        <v>0</v>
      </c>
      <c r="AC33" s="92"/>
      <c r="AD33" s="92"/>
      <c r="AE33" s="92"/>
      <c r="AF33" s="83">
        <f>SUM(W33*W42,X42*X33,Y33*Y42,Z42*Z33,AA33*AA42,AB42*AB33,AC33*AC42,AD42*AD33,AE33*AE42)/AF42</f>
        <v>0</v>
      </c>
      <c r="AG33" s="83">
        <f>SUM(AF33*AF42,U42*U33,J33*J42)/AG42</f>
        <v>0</v>
      </c>
      <c r="AH33" s="29" t="s">
        <v>136</v>
      </c>
      <c r="AI33" s="92"/>
      <c r="AJ33" s="92"/>
      <c r="AK33" s="65"/>
      <c r="AL33" s="92"/>
      <c r="AM33" s="92"/>
      <c r="AN33" s="65"/>
      <c r="AO33" s="92"/>
      <c r="AP33" s="92"/>
      <c r="AQ33" s="92"/>
      <c r="AR33" s="36"/>
      <c r="AS33" s="85"/>
      <c r="AT33" s="29" t="s">
        <v>136</v>
      </c>
      <c r="AU33" s="92"/>
      <c r="AV33" s="92"/>
      <c r="AW33" s="92"/>
      <c r="AX33" s="92"/>
      <c r="AY33" s="92"/>
      <c r="AZ33" s="92"/>
      <c r="BA33" s="92"/>
      <c r="BB33" s="92"/>
      <c r="BC33" s="92"/>
      <c r="BD33" s="83"/>
      <c r="BE33" s="29" t="s">
        <v>136</v>
      </c>
      <c r="BF33" s="92"/>
      <c r="BG33" s="130"/>
      <c r="BH33" s="130"/>
      <c r="BI33" s="130"/>
      <c r="BJ33" s="130"/>
      <c r="BK33" s="130"/>
      <c r="BL33" s="130"/>
      <c r="BM33" s="130"/>
      <c r="BN33" s="92"/>
      <c r="BO33" s="83"/>
      <c r="BP33" s="29" t="s">
        <v>136</v>
      </c>
      <c r="BQ33" s="92"/>
      <c r="BR33" s="92"/>
      <c r="BS33" s="92"/>
      <c r="BT33" s="92"/>
      <c r="BU33" s="92"/>
      <c r="BV33" s="92"/>
      <c r="BW33" s="92"/>
      <c r="BX33" s="72"/>
      <c r="BY33" s="83"/>
      <c r="BZ33" s="36">
        <f>SUM(BY42*BY33,BO33*BO42,BD33*BD42,AS33*AS42,AF33*AF42,U33*U42,J33*J42)/BZ42</f>
        <v>0</v>
      </c>
    </row>
    <row r="34" spans="1:78" ht="12.75" customHeight="1">
      <c r="A34" s="29" t="s">
        <v>141</v>
      </c>
      <c r="B34" s="243" t="s">
        <v>10</v>
      </c>
      <c r="C34" s="243"/>
      <c r="D34" s="243"/>
      <c r="E34" s="243"/>
      <c r="F34" s="92">
        <f>SUM(F129*F132*F137/F42)</f>
        <v>0</v>
      </c>
      <c r="G34" s="92">
        <f>SUM(G129*G132*G137/G42)</f>
        <v>0</v>
      </c>
      <c r="H34" s="92">
        <f>SUM(H129*H132*H137/H42)</f>
        <v>0</v>
      </c>
      <c r="I34" s="92">
        <f>SUM(I129*I132*I137/I42)</f>
        <v>0</v>
      </c>
      <c r="J34" s="72">
        <f>SUM(F34*F42,G42*G34,H34*H42,I42*I34)/J42</f>
        <v>0</v>
      </c>
      <c r="K34" s="29" t="s">
        <v>141</v>
      </c>
      <c r="L34" s="92">
        <f>SUM(L129*L132*L137/L42)</f>
        <v>0</v>
      </c>
      <c r="M34" s="92">
        <f>SUM(M129*M132*M137/M42)</f>
        <v>0</v>
      </c>
      <c r="N34" s="92">
        <f>SUM(N129*N132*N137/N42)</f>
        <v>0</v>
      </c>
      <c r="O34" s="92">
        <f>SUM(O129*O132*O137/O42)</f>
        <v>0</v>
      </c>
      <c r="P34" s="92">
        <f>SUM(P129*P132*P137/P42)</f>
        <v>0</v>
      </c>
      <c r="Q34" s="92">
        <f>SUM(Q129*Q132*Q137/Q42)</f>
        <v>0</v>
      </c>
      <c r="R34" s="92">
        <f>SUM(R129*R132*R137/R42)</f>
        <v>0</v>
      </c>
      <c r="S34" s="92">
        <f>SUM(S129*S132*S137/S42)</f>
        <v>0</v>
      </c>
      <c r="T34" s="92">
        <f>SUM(T129*T132*T137/T42)</f>
        <v>0</v>
      </c>
      <c r="U34" s="85">
        <f>SUM(L34*L42,M42*M34,N34*N42,O42*O34,P34*P42,Q42*Q34,R34*R42,S42*S34,T34*T42)/U42</f>
        <v>0</v>
      </c>
      <c r="V34" s="29" t="s">
        <v>141</v>
      </c>
      <c r="W34" s="92">
        <f>SUM(W129*W132*W137/W42)</f>
        <v>0</v>
      </c>
      <c r="X34" s="92">
        <f>SUM(X129*X132*X137/X42)</f>
        <v>0</v>
      </c>
      <c r="Y34" s="92">
        <f>SUM(Y129*Y132*Y137/Y42)</f>
        <v>0</v>
      </c>
      <c r="Z34" s="92">
        <f>SUM(Z129*Z132*Z137/Z42)</f>
        <v>0</v>
      </c>
      <c r="AA34" s="92">
        <f>SUM(AA129*AA132*AA137/AA42)</f>
        <v>0</v>
      </c>
      <c r="AB34" s="130">
        <f>SUM(AB129*AB132*AB137/AB42)</f>
        <v>0</v>
      </c>
      <c r="AC34" s="92">
        <f>SUM(AC129*AC132*AC137/AC42)</f>
        <v>0</v>
      </c>
      <c r="AD34" s="92">
        <f>SUM(AD129*AD132*AD137/AD42)</f>
        <v>0</v>
      </c>
      <c r="AE34" s="92">
        <f>SUM(AE129*AE132*AE137/AE42)</f>
        <v>0</v>
      </c>
      <c r="AF34" s="83">
        <f>SUM(W34*W42,X42*X34,Y34*Y42,Z42*Z34,AA34*AA42,AB42*AB34,AC34*AC42,AD42*AD34,AE34*AE42)/AF42</f>
        <v>0</v>
      </c>
      <c r="AG34" s="83">
        <f>SUM(AF34*AF42,U42*U34,J34*J42)/AG42</f>
        <v>0</v>
      </c>
      <c r="AH34" s="29" t="s">
        <v>141</v>
      </c>
      <c r="AI34" s="92">
        <f>SUM(AI129*AI132*AI137/AI42)</f>
        <v>0</v>
      </c>
      <c r="AJ34" s="92">
        <f>SUM(AJ129*AJ132*AJ137/AJ42)</f>
        <v>0</v>
      </c>
      <c r="AK34" s="65">
        <f>SUM(AI34*AI42,AJ42*AJ34)/AK42</f>
        <v>0</v>
      </c>
      <c r="AL34" s="92">
        <f>SUM(AL129*AL132*AL137/AL42)</f>
        <v>0</v>
      </c>
      <c r="AM34" s="92">
        <f>SUM(AM129*AM132*AM137/AM42)</f>
        <v>0</v>
      </c>
      <c r="AN34" s="65">
        <f>SUM(AL34*AL42,AM42*AM34)/AN42</f>
        <v>0</v>
      </c>
      <c r="AO34" s="92">
        <f>SUM(AO129*AO132*AO137/AO42)</f>
        <v>0</v>
      </c>
      <c r="AP34" s="92">
        <f>SUM(AP129*AP132*AP137/AP42)</f>
        <v>0</v>
      </c>
      <c r="AQ34" s="92">
        <f>SUM(AQ129*AQ132*AQ137/AQ42)</f>
        <v>0</v>
      </c>
      <c r="AR34" s="36">
        <f>SUM(AQ34*AQ42,AP42*AP34,AO34*AO42)/AR42</f>
        <v>0</v>
      </c>
      <c r="AS34" s="85">
        <f>SUM(AR34*AR42,AN34*AN42,AK34*AK42)/AS42</f>
        <v>0</v>
      </c>
      <c r="AT34" s="29" t="s">
        <v>141</v>
      </c>
      <c r="AU34" s="92">
        <f>SUM(AU129*AU132*AU137/AU42)</f>
        <v>0</v>
      </c>
      <c r="AV34" s="92">
        <f>SUM(AV129*AV132*AV137/AV42)</f>
        <v>0</v>
      </c>
      <c r="AW34" s="92">
        <f>SUM(AW129*AW132*AW137/AW42)</f>
        <v>0</v>
      </c>
      <c r="AX34" s="92">
        <f>SUM(AX129*AX132*AX137/AX42)</f>
        <v>0</v>
      </c>
      <c r="AY34" s="92">
        <f>SUM(AY129*AY132*AY137/AY42)</f>
        <v>0</v>
      </c>
      <c r="AZ34" s="92">
        <f>SUM(AZ129*AZ132*AZ137/AZ42)</f>
        <v>0</v>
      </c>
      <c r="BA34" s="92">
        <f>SUM(BA129*BA132*BA137/BA42)</f>
        <v>0</v>
      </c>
      <c r="BB34" s="92">
        <f>SUM(BB129*BB132*BB137/BB42)</f>
        <v>0</v>
      </c>
      <c r="BC34" s="92">
        <f>SUM(BC129*BC132*BC137/BC42)</f>
        <v>0</v>
      </c>
      <c r="BD34" s="83">
        <f>SUM(AU34*AU42,AV42*AV34,AW34*AW42,AX42*AX34,AY34*AY42,AZ42*AZ34,BA34*BA42,BB42*BB34,BC34*BC42)/BD42</f>
        <v>0</v>
      </c>
      <c r="BE34" s="29" t="s">
        <v>141</v>
      </c>
      <c r="BF34" s="92">
        <f>SUM(BF129*BF132*BF137/BF42)</f>
        <v>0</v>
      </c>
      <c r="BG34" s="130">
        <f>SUM(BG129*BG132*BG137/BG42)</f>
        <v>0</v>
      </c>
      <c r="BH34" s="130">
        <f>SUM(BH129*BH132*BH137/BH42)</f>
        <v>0</v>
      </c>
      <c r="BI34" s="130">
        <f>SUM(BI129*BI132*BI137/BI42)</f>
        <v>0</v>
      </c>
      <c r="BJ34" s="130">
        <f>SUM(BJ129*BJ132*BJ137/BJ42)</f>
        <v>0</v>
      </c>
      <c r="BK34" s="130">
        <f>SUM(BK129*BK132*BK137/BK42)</f>
        <v>0</v>
      </c>
      <c r="BL34" s="130">
        <f>SUM(BL129*BL132*BL137/BL42)</f>
        <v>0</v>
      </c>
      <c r="BM34" s="130">
        <f>SUM(BM129*BM132*BM137/BM42)</f>
        <v>0</v>
      </c>
      <c r="BN34" s="92">
        <f>SUM(BN129*BN132*BN137/BN42)</f>
        <v>0</v>
      </c>
      <c r="BO34" s="83">
        <f>SUM(BF34*BF42,BG42*BG34,BH34*BH42,BI42*BI34,BJ34*BJ42,BK42*BK34,BL34*BL42,BM42*BM34,BN34*BN42)/BO42</f>
        <v>0</v>
      </c>
      <c r="BP34" s="29" t="s">
        <v>141</v>
      </c>
      <c r="BQ34" s="92">
        <f>SUM(BQ129*BQ132*BQ137/BQ42)</f>
        <v>0</v>
      </c>
      <c r="BR34" s="92">
        <f>SUM(BR129*BR132*BR137/BR42)</f>
        <v>0</v>
      </c>
      <c r="BS34" s="92">
        <f>SUM(BS129*BS132*BS137/BS42)</f>
        <v>0</v>
      </c>
      <c r="BT34" s="92">
        <f>SUM(BT129*BT132*BT137/BT42)</f>
        <v>0</v>
      </c>
      <c r="BU34" s="92">
        <f>SUM(BU129*BU132*BU137/BU42)</f>
        <v>0</v>
      </c>
      <c r="BV34" s="92">
        <f>SUM(BV129*BV132*BV137/BV42)</f>
        <v>0</v>
      </c>
      <c r="BW34" s="92">
        <f>SUM(BW129*BW132*BW137/BW42)</f>
        <v>0</v>
      </c>
      <c r="BX34" s="72">
        <f>SUM(BW34*BW42,BV42*BV34,BU34*BU42,BT42*BT34,BS34*BS42,BR42*BR34,BQ34*BQ42,BO42*BO34,BD34*BD42,AR34*AR42)/BX42</f>
        <v>0</v>
      </c>
      <c r="BY34" s="83">
        <f>SUM(BQ34*BQ42,BR42*BR34,BS34*BS42,BT42*BT34,BU34*BU42,BV42*BV34,BW34*BW42)/BY42</f>
        <v>0</v>
      </c>
      <c r="BZ34" s="36">
        <f>SUM(BY42*BY34,BO34*BO42,BD34*BD42,AS34*AS42,AF34*AF42,U34*U42,J34*J42)/BZ42</f>
        <v>0</v>
      </c>
    </row>
    <row r="35" spans="1:78" ht="39" customHeight="1">
      <c r="A35" s="58" t="s">
        <v>42</v>
      </c>
      <c r="B35" s="234" t="s">
        <v>24</v>
      </c>
      <c r="C35" s="234"/>
      <c r="D35" s="234"/>
      <c r="E35" s="234"/>
      <c r="F35" s="55">
        <f>SUM(F37:F38)</f>
        <v>5</v>
      </c>
      <c r="G35" s="55">
        <f>SUM(G37:G38)</f>
        <v>2.72</v>
      </c>
      <c r="H35" s="55">
        <f>SUM(H37:H38)</f>
        <v>2.72</v>
      </c>
      <c r="I35" s="55">
        <f>SUM(I37:I38)</f>
        <v>2.72</v>
      </c>
      <c r="J35" s="55">
        <f>SUM(J37:J38)</f>
        <v>3.5969651860744296</v>
      </c>
      <c r="K35" s="58" t="s">
        <v>42</v>
      </c>
      <c r="L35" s="55">
        <f aca="true" t="shared" si="30" ref="L35:T35">SUM(L37:L38)</f>
        <v>2.72</v>
      </c>
      <c r="M35" s="55">
        <f t="shared" si="30"/>
        <v>2.72</v>
      </c>
      <c r="N35" s="55">
        <f t="shared" si="30"/>
        <v>2.72</v>
      </c>
      <c r="O35" s="55">
        <f t="shared" si="30"/>
        <v>2.72</v>
      </c>
      <c r="P35" s="55">
        <f t="shared" si="30"/>
        <v>2.72</v>
      </c>
      <c r="Q35" s="55">
        <f t="shared" si="30"/>
        <v>2.72</v>
      </c>
      <c r="R35" s="55">
        <f t="shared" si="30"/>
        <v>2.72</v>
      </c>
      <c r="S35" s="55">
        <f t="shared" si="30"/>
        <v>2.72</v>
      </c>
      <c r="T35" s="55">
        <f t="shared" si="30"/>
        <v>2.72</v>
      </c>
      <c r="U35" s="11">
        <f>SUM(U37,U38)</f>
        <v>2.7200000000000006</v>
      </c>
      <c r="V35" s="58" t="s">
        <v>42</v>
      </c>
      <c r="W35" s="55">
        <f>SUM(W37:W38)</f>
        <v>2.72</v>
      </c>
      <c r="X35" s="55">
        <f>SUM(X37:X38)</f>
        <v>2.72</v>
      </c>
      <c r="Y35" s="55">
        <f>SUM(Y37:Y38)</f>
        <v>2.72</v>
      </c>
      <c r="Z35" s="55">
        <f>SUM(Z37:Z38)</f>
        <v>2.72</v>
      </c>
      <c r="AA35" s="55">
        <f>SUM(AA37:AA38)</f>
        <v>2.72</v>
      </c>
      <c r="AB35" s="131">
        <f aca="true" t="shared" si="31" ref="AB35:AG35">SUM(AB37,AB38)</f>
        <v>6.3</v>
      </c>
      <c r="AC35" s="11">
        <f t="shared" si="31"/>
        <v>2.72</v>
      </c>
      <c r="AD35" s="11">
        <f t="shared" si="31"/>
        <v>2.72</v>
      </c>
      <c r="AE35" s="11">
        <f t="shared" si="31"/>
        <v>2.72</v>
      </c>
      <c r="AF35" s="11">
        <f t="shared" si="31"/>
        <v>3.8432570105169086</v>
      </c>
      <c r="AG35" s="11">
        <f t="shared" si="31"/>
        <v>3.291675992749717</v>
      </c>
      <c r="AH35" s="58" t="s">
        <v>42</v>
      </c>
      <c r="AI35" s="11">
        <f aca="true" t="shared" si="32" ref="AI35:AS35">SUM(AI37,AI38)</f>
        <v>1.42</v>
      </c>
      <c r="AJ35" s="11">
        <f>SUM(AJ37,AJ38)</f>
        <v>1.42</v>
      </c>
      <c r="AK35" s="11">
        <f t="shared" si="32"/>
        <v>1.4199999999999997</v>
      </c>
      <c r="AL35" s="11">
        <f t="shared" si="32"/>
        <v>2.74</v>
      </c>
      <c r="AM35" s="11">
        <f t="shared" si="32"/>
        <v>2.74</v>
      </c>
      <c r="AN35" s="11">
        <f t="shared" si="32"/>
        <v>2.7400000000000007</v>
      </c>
      <c r="AO35" s="11">
        <f t="shared" si="32"/>
        <v>0</v>
      </c>
      <c r="AP35" s="11">
        <f t="shared" si="32"/>
        <v>0</v>
      </c>
      <c r="AQ35" s="11">
        <f t="shared" si="32"/>
        <v>0</v>
      </c>
      <c r="AR35" s="11">
        <f t="shared" si="32"/>
        <v>0</v>
      </c>
      <c r="AS35" s="11">
        <f t="shared" si="32"/>
        <v>1.3965683244716587</v>
      </c>
      <c r="AT35" s="58" t="s">
        <v>42</v>
      </c>
      <c r="AU35" s="11">
        <f aca="true" t="shared" si="33" ref="AU35:BD35">SUM(AU37,AU38)</f>
        <v>2.45</v>
      </c>
      <c r="AV35" s="11">
        <f t="shared" si="33"/>
        <v>2.45</v>
      </c>
      <c r="AW35" s="11">
        <f t="shared" si="33"/>
        <v>2.45</v>
      </c>
      <c r="AX35" s="11">
        <f t="shared" si="33"/>
        <v>2.45</v>
      </c>
      <c r="AY35" s="11">
        <f t="shared" si="33"/>
        <v>2.45</v>
      </c>
      <c r="AZ35" s="11">
        <f t="shared" si="33"/>
        <v>2.45</v>
      </c>
      <c r="BA35" s="11">
        <f t="shared" si="33"/>
        <v>2.45</v>
      </c>
      <c r="BB35" s="11">
        <f>SUM(BB37,BB38)</f>
        <v>2.45</v>
      </c>
      <c r="BC35" s="11">
        <f>SUM(BC37,BC38)</f>
        <v>2.45</v>
      </c>
      <c r="BD35" s="11">
        <f t="shared" si="33"/>
        <v>2.45</v>
      </c>
      <c r="BE35" s="58" t="s">
        <v>42</v>
      </c>
      <c r="BF35" s="11">
        <f aca="true" t="shared" si="34" ref="BF35:BO35">SUM(BF37,BF38)</f>
        <v>2.45</v>
      </c>
      <c r="BG35" s="131">
        <f t="shared" si="34"/>
        <v>2.45</v>
      </c>
      <c r="BH35" s="131">
        <f t="shared" si="34"/>
        <v>2.45</v>
      </c>
      <c r="BI35" s="131">
        <f t="shared" si="34"/>
        <v>2.45</v>
      </c>
      <c r="BJ35" s="131">
        <f t="shared" si="34"/>
        <v>2.45</v>
      </c>
      <c r="BK35" s="131">
        <f t="shared" si="34"/>
        <v>2.45</v>
      </c>
      <c r="BL35" s="131">
        <f t="shared" si="34"/>
        <v>2.45</v>
      </c>
      <c r="BM35" s="131">
        <f t="shared" si="34"/>
        <v>2.57</v>
      </c>
      <c r="BN35" s="11">
        <f t="shared" si="34"/>
        <v>2.57</v>
      </c>
      <c r="BO35" s="11">
        <f t="shared" si="34"/>
        <v>2.4614922710284026</v>
      </c>
      <c r="BP35" s="58" t="s">
        <v>42</v>
      </c>
      <c r="BQ35" s="11">
        <f aca="true" t="shared" si="35" ref="BQ35:BZ35">SUM(BQ37,BQ38)</f>
        <v>2.57</v>
      </c>
      <c r="BR35" s="11">
        <f t="shared" si="35"/>
        <v>2.57</v>
      </c>
      <c r="BS35" s="11">
        <f t="shared" si="35"/>
        <v>2.57</v>
      </c>
      <c r="BT35" s="11">
        <f t="shared" si="35"/>
        <v>2.57</v>
      </c>
      <c r="BU35" s="11">
        <f t="shared" si="35"/>
        <v>2.57</v>
      </c>
      <c r="BV35" s="11">
        <f t="shared" si="35"/>
        <v>2.57</v>
      </c>
      <c r="BW35" s="11">
        <f t="shared" si="35"/>
        <v>2.57</v>
      </c>
      <c r="BX35" s="11">
        <f t="shared" si="35"/>
        <v>2.3005760659398518</v>
      </c>
      <c r="BY35" s="11">
        <f t="shared" si="35"/>
        <v>2.57</v>
      </c>
      <c r="BZ35" s="11">
        <f t="shared" si="35"/>
        <v>2.664194576130994</v>
      </c>
    </row>
    <row r="36" spans="1:78" ht="12.75" customHeight="1">
      <c r="A36" s="59"/>
      <c r="B36" s="266" t="s">
        <v>21</v>
      </c>
      <c r="C36" s="266"/>
      <c r="D36" s="266"/>
      <c r="E36" s="266"/>
      <c r="F36" s="44"/>
      <c r="G36" s="44"/>
      <c r="H36" s="44"/>
      <c r="I36" s="44"/>
      <c r="J36" s="80"/>
      <c r="K36" s="59"/>
      <c r="L36" s="44"/>
      <c r="M36" s="44"/>
      <c r="N36" s="44"/>
      <c r="O36" s="44"/>
      <c r="P36" s="44"/>
      <c r="Q36" s="44"/>
      <c r="R36" s="44"/>
      <c r="S36" s="44"/>
      <c r="T36" s="44"/>
      <c r="U36" s="48"/>
      <c r="V36" s="59"/>
      <c r="W36" s="44"/>
      <c r="X36" s="44"/>
      <c r="Y36" s="44"/>
      <c r="Z36" s="44"/>
      <c r="AA36" s="44"/>
      <c r="AB36" s="104"/>
      <c r="AC36" s="13"/>
      <c r="AD36" s="13"/>
      <c r="AE36" s="13"/>
      <c r="AF36" s="87"/>
      <c r="AG36" s="48"/>
      <c r="AH36" s="59"/>
      <c r="AI36" s="34"/>
      <c r="AJ36" s="34"/>
      <c r="AK36" s="34"/>
      <c r="AL36" s="34"/>
      <c r="AM36" s="34"/>
      <c r="AN36" s="34"/>
      <c r="AO36" s="34"/>
      <c r="AP36" s="34"/>
      <c r="AQ36" s="34"/>
      <c r="AR36" s="48"/>
      <c r="AS36" s="48"/>
      <c r="AT36" s="59"/>
      <c r="AU36" s="34"/>
      <c r="AV36" s="34"/>
      <c r="AW36" s="34"/>
      <c r="AX36" s="34"/>
      <c r="AY36" s="34"/>
      <c r="AZ36" s="34"/>
      <c r="BA36" s="34"/>
      <c r="BB36" s="34"/>
      <c r="BC36" s="34"/>
      <c r="BD36" s="87"/>
      <c r="BE36" s="59"/>
      <c r="BF36" s="34"/>
      <c r="BG36" s="144"/>
      <c r="BH36" s="144"/>
      <c r="BI36" s="144"/>
      <c r="BJ36" s="144"/>
      <c r="BK36" s="144"/>
      <c r="BL36" s="144"/>
      <c r="BM36" s="144"/>
      <c r="BN36" s="34"/>
      <c r="BO36" s="87"/>
      <c r="BP36" s="59"/>
      <c r="BQ36" s="34"/>
      <c r="BR36" s="34"/>
      <c r="BS36" s="34"/>
      <c r="BT36" s="34"/>
      <c r="BU36" s="34"/>
      <c r="BV36" s="34"/>
      <c r="BW36" s="34"/>
      <c r="BX36" s="34"/>
      <c r="BY36" s="87"/>
      <c r="BZ36" s="48"/>
    </row>
    <row r="37" spans="1:78" ht="24.75" customHeight="1">
      <c r="A37" s="59" t="s">
        <v>43</v>
      </c>
      <c r="B37" s="224" t="s">
        <v>47</v>
      </c>
      <c r="C37" s="225"/>
      <c r="D37" s="225"/>
      <c r="E37" s="225"/>
      <c r="F37" s="51">
        <v>2.72</v>
      </c>
      <c r="G37" s="51">
        <v>2.72</v>
      </c>
      <c r="H37" s="51">
        <v>2.72</v>
      </c>
      <c r="I37" s="51">
        <v>2.72</v>
      </c>
      <c r="J37" s="72">
        <f>SUM(F37*F42,G42*G37,H37*H42,I42*I37)/J42</f>
        <v>2.72</v>
      </c>
      <c r="K37" s="59" t="s">
        <v>43</v>
      </c>
      <c r="L37" s="51">
        <v>2.72</v>
      </c>
      <c r="M37" s="51">
        <v>2.72</v>
      </c>
      <c r="N37" s="51">
        <v>2.72</v>
      </c>
      <c r="O37" s="51">
        <v>2.72</v>
      </c>
      <c r="P37" s="51">
        <v>2.72</v>
      </c>
      <c r="Q37" s="51">
        <v>2.72</v>
      </c>
      <c r="R37" s="51">
        <v>2.72</v>
      </c>
      <c r="S37" s="51">
        <v>2.72</v>
      </c>
      <c r="T37" s="51">
        <v>2.72</v>
      </c>
      <c r="U37" s="84">
        <f>SUM(L37*L42,M42*M37,N37*N42,O42*O37,P37*P42,Q42*Q37,R37*R42,S42*S37,T37*T42)/U42</f>
        <v>2.7200000000000006</v>
      </c>
      <c r="V37" s="59" t="s">
        <v>43</v>
      </c>
      <c r="W37" s="51">
        <v>2.72</v>
      </c>
      <c r="X37" s="51">
        <v>2.72</v>
      </c>
      <c r="Y37" s="51">
        <v>2.72</v>
      </c>
      <c r="Z37" s="51">
        <v>2.72</v>
      </c>
      <c r="AA37" s="51">
        <v>2.72</v>
      </c>
      <c r="AB37" s="124">
        <v>6.3</v>
      </c>
      <c r="AC37" s="51">
        <v>2.72</v>
      </c>
      <c r="AD37" s="51">
        <v>2.72</v>
      </c>
      <c r="AE37" s="51">
        <v>2.72</v>
      </c>
      <c r="AF37" s="83">
        <f>SUM(W37*W42,X42*X37,Y37*Y42,Z42*Z37,AA37*AA42,AB42*AB37,AC37*AC42,AD42*AD37,AE37*AE42)/AF42</f>
        <v>3.8432570105169086</v>
      </c>
      <c r="AG37" s="83">
        <f>SUM(AF37*AF42,U42*U37,J37*J42)/AG42</f>
        <v>3.1790053932933646</v>
      </c>
      <c r="AH37" s="59" t="s">
        <v>43</v>
      </c>
      <c r="AI37" s="17">
        <v>1.42</v>
      </c>
      <c r="AJ37" s="17">
        <v>1.42</v>
      </c>
      <c r="AK37" s="65">
        <f>SUM(AI37*AI42,AJ42*AJ37)/AK42</f>
        <v>1.4199999999999997</v>
      </c>
      <c r="AL37" s="17">
        <v>2.74</v>
      </c>
      <c r="AM37" s="17">
        <v>2.74</v>
      </c>
      <c r="AN37" s="65">
        <f>SUM(AL37*AL42,AM42*AM37)/AN42</f>
        <v>2.7400000000000007</v>
      </c>
      <c r="AO37" s="86">
        <v>0</v>
      </c>
      <c r="AP37" s="86">
        <v>0</v>
      </c>
      <c r="AQ37" s="86">
        <v>0</v>
      </c>
      <c r="AR37" s="36">
        <f>SUM(AQ37*AQ42,AP42*AP37,AO37*AO42)/AR42</f>
        <v>0</v>
      </c>
      <c r="AS37" s="85">
        <f>SUM(AR37*AR42,AN37*AN42,AK37*AK42)/AS42</f>
        <v>1.3965683244716587</v>
      </c>
      <c r="AT37" s="59" t="s">
        <v>43</v>
      </c>
      <c r="AU37" s="17">
        <v>2.45</v>
      </c>
      <c r="AV37" s="17">
        <v>2.45</v>
      </c>
      <c r="AW37" s="17">
        <v>2.45</v>
      </c>
      <c r="AX37" s="17">
        <v>2.45</v>
      </c>
      <c r="AY37" s="17">
        <v>2.45</v>
      </c>
      <c r="AZ37" s="17">
        <v>2.45</v>
      </c>
      <c r="BA37" s="17">
        <v>2.45</v>
      </c>
      <c r="BB37" s="17">
        <v>2.45</v>
      </c>
      <c r="BC37" s="17">
        <v>2.45</v>
      </c>
      <c r="BD37" s="83">
        <f>SUM(AU37*AU42,AV42*AV37,AW37*AW42,AX42*AX37,AY37*AY42,AZ42*AZ37,BA37*BA42,BB42*BB37,BC37*BC42)/BD42</f>
        <v>2.45</v>
      </c>
      <c r="BE37" s="59" t="s">
        <v>43</v>
      </c>
      <c r="BF37" s="17">
        <v>2.45</v>
      </c>
      <c r="BG37" s="142">
        <v>2.45</v>
      </c>
      <c r="BH37" s="142">
        <v>2.45</v>
      </c>
      <c r="BI37" s="142">
        <v>2.45</v>
      </c>
      <c r="BJ37" s="142">
        <v>2.45</v>
      </c>
      <c r="BK37" s="142">
        <v>2.45</v>
      </c>
      <c r="BL37" s="142">
        <v>2.45</v>
      </c>
      <c r="BM37" s="142">
        <v>2.57</v>
      </c>
      <c r="BN37" s="17">
        <v>2.57</v>
      </c>
      <c r="BO37" s="83">
        <f>SUM(BF37*BF42,BG42*BG37,BH37*BH42,BI42*BI37,BJ37*BJ42,BK42*BK37,BL37*BL42,BM42*BM37,BN37*BN42)/BO42</f>
        <v>2.4614922710284026</v>
      </c>
      <c r="BP37" s="59" t="s">
        <v>43</v>
      </c>
      <c r="BQ37" s="17">
        <v>2.57</v>
      </c>
      <c r="BR37" s="17">
        <v>2.57</v>
      </c>
      <c r="BS37" s="17">
        <v>2.57</v>
      </c>
      <c r="BT37" s="17">
        <v>2.57</v>
      </c>
      <c r="BU37" s="17">
        <v>2.57</v>
      </c>
      <c r="BV37" s="17">
        <v>2.57</v>
      </c>
      <c r="BW37" s="17">
        <v>2.57</v>
      </c>
      <c r="BX37" s="72">
        <f>SUM(BW37*BW42,BV42*BV37,BU37*BU42,BT42*BT37,BS37*BS42,BR42*BR37,BQ37*BQ42,BO42*BO37,BD37*BD42,AR37*AR42)/BX42</f>
        <v>2.3005760659398518</v>
      </c>
      <c r="BY37" s="83">
        <f>SUM(BQ37*BQ42,BR42*BR37,BS37*BS42,BT42*BT37,BU37*BU42,BV42*BV37,BW37*BW42)/BY42</f>
        <v>2.57</v>
      </c>
      <c r="BZ37" s="36">
        <f>SUM(BY42*BY37,BO37*BO42,BD37*BD42,AS37*AS42,AF37*AF42,U37*U42,J37*J42)/BZ42</f>
        <v>2.620485597873954</v>
      </c>
    </row>
    <row r="38" spans="1:78" ht="88.5" customHeight="1">
      <c r="A38" s="59" t="s">
        <v>44</v>
      </c>
      <c r="B38" s="235" t="s">
        <v>48</v>
      </c>
      <c r="C38" s="236"/>
      <c r="D38" s="236"/>
      <c r="E38" s="236"/>
      <c r="F38" s="61">
        <v>2.28</v>
      </c>
      <c r="G38" s="74">
        <v>0</v>
      </c>
      <c r="H38" s="74">
        <v>0</v>
      </c>
      <c r="I38" s="74">
        <v>0</v>
      </c>
      <c r="J38" s="72">
        <f>SUM(F38*F42,G42*G38,H38*H42,I42*I38)/J42</f>
        <v>0.8769651860744296</v>
      </c>
      <c r="K38" s="59" t="s">
        <v>44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84">
        <f>SUM(L38*L42,M42*M38,N38*N42,O42*O38,P38*P42,Q42*Q38,R38*R42,S42*S38,T38*T42)/U42</f>
        <v>0</v>
      </c>
      <c r="V38" s="59" t="s">
        <v>44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123">
        <v>0</v>
      </c>
      <c r="AC38" s="74">
        <v>0</v>
      </c>
      <c r="AD38" s="74">
        <v>0</v>
      </c>
      <c r="AE38" s="74">
        <v>0</v>
      </c>
      <c r="AF38" s="83">
        <f>SUM(W38*W42,X42*X38,Y38*Y42,Z42*Z38,AA38*AA42,AB42*AB38,AC38*AC42,AD42*AD38,AE38*AE42)/AF42</f>
        <v>0</v>
      </c>
      <c r="AG38" s="83">
        <f>SUM(AF38*AF42,U42*U38,J38*J42)/AG42</f>
        <v>0.11267059945635208</v>
      </c>
      <c r="AH38" s="59" t="s">
        <v>44</v>
      </c>
      <c r="AI38" s="15">
        <v>0</v>
      </c>
      <c r="AJ38" s="15">
        <v>0</v>
      </c>
      <c r="AK38" s="65">
        <f>SUM(AI38*AI42,AJ42*AJ38)/AK42</f>
        <v>0</v>
      </c>
      <c r="AL38" s="15">
        <v>0</v>
      </c>
      <c r="AM38" s="15">
        <v>0</v>
      </c>
      <c r="AN38" s="65">
        <f>SUM(AL38*AL42,AM42*AM38)/AN42</f>
        <v>0</v>
      </c>
      <c r="AO38" s="86">
        <v>0</v>
      </c>
      <c r="AP38" s="86">
        <v>0</v>
      </c>
      <c r="AQ38" s="86">
        <v>0</v>
      </c>
      <c r="AR38" s="36">
        <f>SUM(AQ38*AQ42,AP42*AP38,AO38*AO42)/AR42</f>
        <v>0</v>
      </c>
      <c r="AS38" s="85">
        <f>SUM(AR38*AR42,AN38*AN42,AK38*AK42)/AS42</f>
        <v>0</v>
      </c>
      <c r="AT38" s="59" t="s">
        <v>44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0</v>
      </c>
      <c r="BC38" s="86">
        <v>0</v>
      </c>
      <c r="BD38" s="83">
        <f>SUM(AU38*AU42,AV42*AV38,AW38*AW42,AX42*AX38,AY38*AY42,AZ42*AZ38,BA38*BA42,BB42*BB38,BC38*BC42)/BD42</f>
        <v>0</v>
      </c>
      <c r="BE38" s="59" t="s">
        <v>44</v>
      </c>
      <c r="BF38" s="86">
        <v>0</v>
      </c>
      <c r="BG38" s="124">
        <v>0</v>
      </c>
      <c r="BH38" s="124">
        <v>0</v>
      </c>
      <c r="BI38" s="124">
        <v>0</v>
      </c>
      <c r="BJ38" s="124">
        <v>0</v>
      </c>
      <c r="BK38" s="124">
        <v>0</v>
      </c>
      <c r="BL38" s="124">
        <v>0</v>
      </c>
      <c r="BM38" s="124">
        <v>0</v>
      </c>
      <c r="BN38" s="86">
        <v>0</v>
      </c>
      <c r="BO38" s="83">
        <f>SUM(BF38*BF42,BG42*BG38,BH38*BH42,BI42*BI38,BJ38*BJ42,BK42*BK38,BL38*BL42,BM42*BM38,BN38*BN42)/BO42</f>
        <v>0</v>
      </c>
      <c r="BP38" s="59" t="s">
        <v>44</v>
      </c>
      <c r="BQ38" s="86">
        <v>0</v>
      </c>
      <c r="BR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X38" s="72">
        <f>SUM(BW38*BW42,BV42*BV38,BU38*BU42,BT42*BT38,BS38*BS42,BR42*BR38,BQ38*BQ42,BO42*BO38,BD38*BD42,AR38*AR42)/BX42</f>
        <v>0</v>
      </c>
      <c r="BY38" s="83">
        <f>SUM(BQ38*BQ42,BR42*BR38,BS38*BS42,BT42*BT38,BU38*BU42,BV42*BV38,BW38*BW42)/BY42</f>
        <v>0</v>
      </c>
      <c r="BZ38" s="36">
        <f>SUM(BY42*BY38,BO38*BO42,BD38*BD42,AS38*AS42,AF38*AF42,U38*U42,J38*J42)/BZ42</f>
        <v>0.043708978257040225</v>
      </c>
    </row>
    <row r="39" spans="1:78" ht="23.25" customHeight="1">
      <c r="A39" s="58">
        <v>4</v>
      </c>
      <c r="B39" s="253" t="s">
        <v>25</v>
      </c>
      <c r="C39" s="253"/>
      <c r="D39" s="253"/>
      <c r="E39" s="253"/>
      <c r="F39" s="50">
        <v>4.2</v>
      </c>
      <c r="G39" s="52">
        <v>4.2</v>
      </c>
      <c r="H39" s="52">
        <v>4.2</v>
      </c>
      <c r="I39" s="52">
        <v>4.2</v>
      </c>
      <c r="J39" s="52">
        <f>SUM(F39*F42,G42*G39,H39*H42,I42*I39)/J42</f>
        <v>4.2</v>
      </c>
      <c r="K39" s="58">
        <v>4</v>
      </c>
      <c r="L39" s="52">
        <v>4.2</v>
      </c>
      <c r="M39" s="52">
        <v>4.2</v>
      </c>
      <c r="N39" s="52">
        <v>4.2</v>
      </c>
      <c r="O39" s="52">
        <v>4.2</v>
      </c>
      <c r="P39" s="52">
        <v>4.2</v>
      </c>
      <c r="Q39" s="52">
        <v>4.2</v>
      </c>
      <c r="R39" s="52">
        <v>4.2</v>
      </c>
      <c r="S39" s="52">
        <v>4.2</v>
      </c>
      <c r="T39" s="52">
        <v>4.2</v>
      </c>
      <c r="U39" s="84">
        <f>SUM(L39*L42,M42*M39,N39*N42,O42*O39,P39*P42,Q42*Q39,R39*R42,S42*S39,T39*T42)/U42</f>
        <v>4.200000000000001</v>
      </c>
      <c r="V39" s="58">
        <v>4</v>
      </c>
      <c r="W39" s="52">
        <v>4.2</v>
      </c>
      <c r="X39" s="52">
        <v>4.2</v>
      </c>
      <c r="Y39" s="52">
        <v>4.2</v>
      </c>
      <c r="Z39" s="52">
        <v>4.2</v>
      </c>
      <c r="AA39" s="52">
        <v>4.2</v>
      </c>
      <c r="AB39" s="119">
        <v>4.2</v>
      </c>
      <c r="AC39" s="119">
        <v>4.2</v>
      </c>
      <c r="AD39" s="119">
        <v>4.2</v>
      </c>
      <c r="AE39" s="119">
        <v>4.2</v>
      </c>
      <c r="AF39" s="85">
        <f>SUM(W39*W42,X42*X39,Y39*Y42,Z42*Z39,AA39*AA42,AB42*AB39,AC39*AC42,AD42*AD39,AE39*AE42)/AF42</f>
        <v>4.200000000000001</v>
      </c>
      <c r="AG39" s="85">
        <f>SUM(AF39*AF42,U42*U39,J39*J42)/AG42</f>
        <v>4.200000000000001</v>
      </c>
      <c r="AH39" s="58">
        <v>4</v>
      </c>
      <c r="AI39" s="38">
        <v>5.36</v>
      </c>
      <c r="AJ39" s="38">
        <v>5.36</v>
      </c>
      <c r="AK39" s="85">
        <f>SUM(AI39*AI42,AJ42*AJ39)/AK42</f>
        <v>5.36</v>
      </c>
      <c r="AL39" s="38">
        <v>4.95</v>
      </c>
      <c r="AM39" s="38">
        <v>4.95</v>
      </c>
      <c r="AN39" s="65">
        <f>SUM(AL39*AL42,AM42*AM39)/AN42</f>
        <v>4.95</v>
      </c>
      <c r="AO39" s="25">
        <v>4.92</v>
      </c>
      <c r="AP39" s="25">
        <v>4.92</v>
      </c>
      <c r="AQ39" s="25">
        <v>4.92</v>
      </c>
      <c r="AR39" s="36">
        <f>SUM(AQ39*AQ42,AP42*AP39,AO39*AO42)/AR42</f>
        <v>4.919999999999999</v>
      </c>
      <c r="AS39" s="85">
        <f>SUM(AR39*AR42,AN39*AN42,AK39*AK42)/AS42</f>
        <v>5.0851532717814845</v>
      </c>
      <c r="AT39" s="58">
        <v>4</v>
      </c>
      <c r="AU39" s="38">
        <v>4.92</v>
      </c>
      <c r="AV39" s="38">
        <v>4.92</v>
      </c>
      <c r="AW39" s="38">
        <v>4.92</v>
      </c>
      <c r="AX39" s="38">
        <v>4.92</v>
      </c>
      <c r="AY39" s="38">
        <v>4.92</v>
      </c>
      <c r="AZ39" s="38">
        <v>4.92</v>
      </c>
      <c r="BA39" s="38">
        <v>4.92</v>
      </c>
      <c r="BB39" s="38">
        <v>4.92</v>
      </c>
      <c r="BC39" s="38">
        <v>4.92</v>
      </c>
      <c r="BD39" s="83">
        <f>SUM(AU39*AU42,AV42*AV39,AW39*AW42,AX42*AX39,AY39*AY42,AZ42*AZ39,BA39*BA42,BB42*BB39,BC39*BC42)/BD42</f>
        <v>4.92</v>
      </c>
      <c r="BE39" s="58">
        <v>4</v>
      </c>
      <c r="BF39" s="38">
        <v>4.92</v>
      </c>
      <c r="BG39" s="145">
        <v>4.92</v>
      </c>
      <c r="BH39" s="145">
        <v>4.92</v>
      </c>
      <c r="BI39" s="145">
        <v>4.92</v>
      </c>
      <c r="BJ39" s="145">
        <v>4.92</v>
      </c>
      <c r="BK39" s="145">
        <v>4.92</v>
      </c>
      <c r="BL39" s="145">
        <v>4.92</v>
      </c>
      <c r="BM39" s="145">
        <v>5.64</v>
      </c>
      <c r="BN39" s="145">
        <v>5.64</v>
      </c>
      <c r="BO39" s="85">
        <f>SUM(BF39*BF42,BG42*BG39,BH39*BH42,BI42*BI39,BJ39*BJ42,BK42*BK39,BL39*BL42,BM42*BM39,BN39*BN42)/BO42</f>
        <v>4.9889536261704155</v>
      </c>
      <c r="BP39" s="58">
        <v>4</v>
      </c>
      <c r="BQ39" s="145">
        <v>5.64</v>
      </c>
      <c r="BR39" s="145">
        <v>5.64</v>
      </c>
      <c r="BS39" s="145">
        <v>5.64</v>
      </c>
      <c r="BT39" s="145">
        <v>5.64</v>
      </c>
      <c r="BU39" s="38">
        <v>4.92</v>
      </c>
      <c r="BV39" s="38">
        <v>4.92</v>
      </c>
      <c r="BW39" s="38">
        <v>4.92</v>
      </c>
      <c r="BX39" s="72">
        <f>SUM(BW39*BW42,BV42*BV39,BU39*BU42,BT42*BT39,BS39*BS42,BR42*BR39,BQ39*BQ42,BO42*BO39,BD39*BD42,AR39*AR42)/BX42</f>
        <v>5.056518368569638</v>
      </c>
      <c r="BY39" s="83">
        <f>SUM(BQ39*BQ42,BR42*BR39,BS39*BS42,BT42*BT39,BU39*BU42,BV42*BV39,BW39*BW42)/BY42</f>
        <v>5.340823201793112</v>
      </c>
      <c r="BZ39" s="36">
        <f>SUM(BY42*BY39,BO39*BO42,BD39*BD42,AS39*AS42,AF39*AF42,U39*U42,J39*J42)/BZ42</f>
        <v>4.733265019606191</v>
      </c>
    </row>
    <row r="40" spans="1:78" ht="24" customHeight="1">
      <c r="A40" s="58">
        <v>5</v>
      </c>
      <c r="B40" s="255" t="s">
        <v>26</v>
      </c>
      <c r="C40" s="255"/>
      <c r="D40" s="255"/>
      <c r="E40" s="255"/>
      <c r="F40" s="69">
        <v>4</v>
      </c>
      <c r="G40" s="69">
        <v>4</v>
      </c>
      <c r="H40" s="69">
        <v>4</v>
      </c>
      <c r="I40" s="69">
        <v>4</v>
      </c>
      <c r="J40" s="52">
        <f>SUM(F40*F42,G42*G40,H40*H42,I42*I40)/J42</f>
        <v>4</v>
      </c>
      <c r="K40" s="58">
        <v>5</v>
      </c>
      <c r="L40" s="69">
        <v>4</v>
      </c>
      <c r="M40" s="69">
        <v>4</v>
      </c>
      <c r="N40" s="69">
        <v>4</v>
      </c>
      <c r="O40" s="69">
        <v>4</v>
      </c>
      <c r="P40" s="69">
        <v>4</v>
      </c>
      <c r="Q40" s="69">
        <v>4</v>
      </c>
      <c r="R40" s="69">
        <v>4</v>
      </c>
      <c r="S40" s="69">
        <v>4</v>
      </c>
      <c r="T40" s="69">
        <v>4</v>
      </c>
      <c r="U40" s="85">
        <f>SUM(L40*L42,M42*M40,N40*N42,O42*O40,P40*P42,Q42*Q40,R40*R42,S42*S40,T40*T42)/U42</f>
        <v>4</v>
      </c>
      <c r="V40" s="58">
        <v>5</v>
      </c>
      <c r="W40" s="69">
        <v>4</v>
      </c>
      <c r="X40" s="69">
        <v>4</v>
      </c>
      <c r="Y40" s="69">
        <v>4</v>
      </c>
      <c r="Z40" s="69">
        <v>4</v>
      </c>
      <c r="AA40" s="69">
        <v>4</v>
      </c>
      <c r="AB40" s="132">
        <v>6.2</v>
      </c>
      <c r="AC40" s="69">
        <v>4</v>
      </c>
      <c r="AD40" s="69">
        <v>4</v>
      </c>
      <c r="AE40" s="69">
        <v>4</v>
      </c>
      <c r="AF40" s="85">
        <f>SUM(W40*W42,X42*X40,Y40*Y42,Z42*Z40,AA40*AA42,AB42*AB40,AC40*AC42,AD42*AD40,AE40*AE42)/AF42</f>
        <v>4.690269671267374</v>
      </c>
      <c r="AG40" s="85">
        <f>SUM(AF40*AF42,U42*U40,J40*J42)/AG42</f>
        <v>4.282070353420503</v>
      </c>
      <c r="AH40" s="58">
        <v>5</v>
      </c>
      <c r="AI40" s="25">
        <v>4</v>
      </c>
      <c r="AJ40" s="25">
        <v>4</v>
      </c>
      <c r="AK40" s="85">
        <f>SUM(AI40*AI42,AJ42*AJ40)/AK42</f>
        <v>4</v>
      </c>
      <c r="AL40" s="25">
        <v>5</v>
      </c>
      <c r="AM40" s="25">
        <v>5</v>
      </c>
      <c r="AN40" s="65">
        <f>SUM(AL40*AL42,AM42*AM40)/AN42</f>
        <v>5</v>
      </c>
      <c r="AO40" s="14">
        <v>0</v>
      </c>
      <c r="AP40" s="14">
        <v>0</v>
      </c>
      <c r="AQ40" s="14">
        <v>0</v>
      </c>
      <c r="AR40" s="36">
        <f>SUM(AQ40*AQ42,AP42*AP40,AO40*AO42)/AR42</f>
        <v>0</v>
      </c>
      <c r="AS40" s="85">
        <f>SUM(AR40*AR42,AN40*AN42,AK40*AK42)/AS42</f>
        <v>3.045875962147533</v>
      </c>
      <c r="AT40" s="58">
        <v>5</v>
      </c>
      <c r="AU40" s="25">
        <v>4</v>
      </c>
      <c r="AV40" s="25">
        <v>4</v>
      </c>
      <c r="AW40" s="11">
        <v>2</v>
      </c>
      <c r="AX40" s="25">
        <v>2</v>
      </c>
      <c r="AY40" s="25">
        <v>2</v>
      </c>
      <c r="AZ40" s="25">
        <v>4</v>
      </c>
      <c r="BA40" s="25">
        <v>2</v>
      </c>
      <c r="BB40" s="25">
        <v>4</v>
      </c>
      <c r="BC40" s="25">
        <v>2</v>
      </c>
      <c r="BD40" s="83">
        <f>SUM(AU40*AU42,AV42*AV40,AW40*AW42,AX42*AX40,AY40*AY42,AZ42*AZ40,BA40*BA42,BB42*BB40,BC40*BC42)/BD42</f>
        <v>2.768845921805795</v>
      </c>
      <c r="BE40" s="58">
        <v>5</v>
      </c>
      <c r="BF40" s="25">
        <v>4</v>
      </c>
      <c r="BG40" s="132">
        <v>4</v>
      </c>
      <c r="BH40" s="131">
        <v>2</v>
      </c>
      <c r="BI40" s="132">
        <v>4</v>
      </c>
      <c r="BJ40" s="132">
        <v>4</v>
      </c>
      <c r="BK40" s="132">
        <v>2</v>
      </c>
      <c r="BL40" s="132">
        <v>4</v>
      </c>
      <c r="BM40" s="132">
        <v>4</v>
      </c>
      <c r="BN40" s="25">
        <v>4</v>
      </c>
      <c r="BO40" s="85">
        <f>SUM(BF40*BF42,BG42*BG40,BH40*BH42,BI42*BI40,BJ40*BJ42,BK42*BK40,BL40*BL42,BM42*BM40,BN40*BN42)/BO42</f>
        <v>3.2948469181783846</v>
      </c>
      <c r="BP40" s="58">
        <v>5</v>
      </c>
      <c r="BQ40" s="25">
        <v>4</v>
      </c>
      <c r="BR40" s="25">
        <v>4</v>
      </c>
      <c r="BS40" s="11">
        <v>4</v>
      </c>
      <c r="BT40" s="25">
        <v>4</v>
      </c>
      <c r="BU40" s="25">
        <v>2</v>
      </c>
      <c r="BV40" s="25">
        <v>2</v>
      </c>
      <c r="BW40" s="25">
        <v>2</v>
      </c>
      <c r="BX40" s="72">
        <f>SUM(BW40*BW42,BV42*BV40,BU40*BU42,BT42*BT40,BS40*BS42,BR42*BR40,BQ40*BQ42,BO42*BO40,BD40*BD42,AR40*AR42)/BX42</f>
        <v>2.8494748595237875</v>
      </c>
      <c r="BY40" s="83">
        <f>SUM(BQ40*BQ42,BR42*BR40,BS40*BS42,BT42*BT40,BU40*BU42,BV42*BV40,BW40*BW42)/BY42</f>
        <v>3.168953338314202</v>
      </c>
      <c r="BZ40" s="36">
        <f>SUM(BY42*BY40,BO40*BO42,BD40*BD42,AS40*AS42,AF40*AF42,U40*U42,J40*J42)/BZ42</f>
        <v>3.543485536604606</v>
      </c>
    </row>
    <row r="41" spans="1:78" s="20" customFormat="1" ht="21" customHeight="1">
      <c r="A41" s="256" t="s">
        <v>8</v>
      </c>
      <c r="B41" s="256"/>
      <c r="C41" s="256"/>
      <c r="D41" s="256"/>
      <c r="E41" s="256"/>
      <c r="F41" s="62">
        <f>SUM(F40,F39,F23,F14,F10)</f>
        <v>21.389999999999997</v>
      </c>
      <c r="G41" s="62">
        <f>SUM(G40,G39,G23,G14,G10)</f>
        <v>15.11</v>
      </c>
      <c r="H41" s="62">
        <f>SUM(H40,H39,H23,H14,H10)</f>
        <v>15.11</v>
      </c>
      <c r="I41" s="62">
        <f>SUM(I40,I39,I23,I14,I10)</f>
        <v>15.11</v>
      </c>
      <c r="J41" s="62">
        <f>SUM(J40,J39,J23,J14,J10)</f>
        <v>17.525500600240093</v>
      </c>
      <c r="K41" s="56"/>
      <c r="L41" s="62">
        <f aca="true" t="shared" si="36" ref="L41:T41">SUM(L40,L39,L23,L14,L10)</f>
        <v>15.11</v>
      </c>
      <c r="M41" s="62">
        <f t="shared" si="36"/>
        <v>15.11</v>
      </c>
      <c r="N41" s="62">
        <f t="shared" si="36"/>
        <v>15.11</v>
      </c>
      <c r="O41" s="62">
        <f t="shared" si="36"/>
        <v>15.11</v>
      </c>
      <c r="P41" s="62">
        <f t="shared" si="36"/>
        <v>15.11</v>
      </c>
      <c r="Q41" s="62">
        <f t="shared" si="36"/>
        <v>15.11</v>
      </c>
      <c r="R41" s="62">
        <f t="shared" si="36"/>
        <v>15.11</v>
      </c>
      <c r="S41" s="62">
        <f t="shared" si="36"/>
        <v>15.11</v>
      </c>
      <c r="T41" s="62">
        <f t="shared" si="36"/>
        <v>15.11</v>
      </c>
      <c r="U41" s="16">
        <f>SUM(U40,U39,U23,U14,U10)</f>
        <v>15.110000000000003</v>
      </c>
      <c r="V41" s="56"/>
      <c r="W41" s="62">
        <f>SUM(W40,W39,W23,W14,W10)</f>
        <v>15.11</v>
      </c>
      <c r="X41" s="62">
        <f>SUM(X40,X39,X23,X14,X10)</f>
        <v>15.11</v>
      </c>
      <c r="Y41" s="62">
        <f>SUM(Y40,Y39,Y23,Y14,Y10)</f>
        <v>15.11</v>
      </c>
      <c r="Z41" s="62">
        <f>SUM(Z40,Z39,Z23,Z14,Z10)</f>
        <v>15.11</v>
      </c>
      <c r="AA41" s="62">
        <f>SUM(AA40,AA39,AA23,AA14,AA10)</f>
        <v>15.11</v>
      </c>
      <c r="AB41" s="133">
        <f aca="true" t="shared" si="37" ref="AB41:AG41">SUM(AB40,AB39,AB23,AB14,AB10)</f>
        <v>22.43</v>
      </c>
      <c r="AC41" s="16">
        <f t="shared" si="37"/>
        <v>15.309999999999999</v>
      </c>
      <c r="AD41" s="16">
        <f t="shared" si="37"/>
        <v>15.309999999999999</v>
      </c>
      <c r="AE41" s="16">
        <f t="shared" si="37"/>
        <v>15.309999999999999</v>
      </c>
      <c r="AF41" s="16">
        <f t="shared" si="37"/>
        <v>17.45307378744554</v>
      </c>
      <c r="AG41" s="16">
        <f t="shared" si="37"/>
        <v>16.377807085190838</v>
      </c>
      <c r="AH41" s="56"/>
      <c r="AI41" s="16">
        <f aca="true" t="shared" si="38" ref="AI41:AQ41">SUM(AI40,AI39,AI23,AI14,AI10)</f>
        <v>15.48</v>
      </c>
      <c r="AJ41" s="16">
        <f t="shared" si="38"/>
        <v>15.48</v>
      </c>
      <c r="AK41" s="16">
        <f t="shared" si="38"/>
        <v>15.48</v>
      </c>
      <c r="AL41" s="16">
        <f t="shared" si="38"/>
        <v>16.09</v>
      </c>
      <c r="AM41" s="16">
        <f t="shared" si="38"/>
        <v>16.09</v>
      </c>
      <c r="AN41" s="16">
        <f t="shared" si="38"/>
        <v>16.09</v>
      </c>
      <c r="AO41" s="16">
        <f t="shared" si="38"/>
        <v>4.92</v>
      </c>
      <c r="AP41" s="16">
        <f t="shared" si="38"/>
        <v>4.92</v>
      </c>
      <c r="AQ41" s="16">
        <f t="shared" si="38"/>
        <v>4.92</v>
      </c>
      <c r="AR41" s="36">
        <f>SUM(AQ41*AQ42,AP42*AP41,AO41*AO42)/AR42</f>
        <v>4.919999999999999</v>
      </c>
      <c r="AS41" s="85">
        <f>SUM(AR41*AR42,AN41*AN42,AK41*AK42)/AS42</f>
        <v>12.297876077317312</v>
      </c>
      <c r="AT41" s="56"/>
      <c r="AU41" s="16">
        <f aca="true" t="shared" si="39" ref="AU41:BD41">SUM(AU40,AU39,AU23,AU14,AU10)</f>
        <v>17.330000000000002</v>
      </c>
      <c r="AV41" s="16">
        <f t="shared" si="39"/>
        <v>17.330000000000002</v>
      </c>
      <c r="AW41" s="16">
        <f t="shared" si="39"/>
        <v>15.330000000000002</v>
      </c>
      <c r="AX41" s="16">
        <f t="shared" si="39"/>
        <v>15.330000000000002</v>
      </c>
      <c r="AY41" s="16">
        <f t="shared" si="39"/>
        <v>15.330000000000002</v>
      </c>
      <c r="AZ41" s="16">
        <f t="shared" si="39"/>
        <v>17.330000000000002</v>
      </c>
      <c r="BA41" s="16">
        <f t="shared" si="39"/>
        <v>15.330000000000002</v>
      </c>
      <c r="BB41" s="16">
        <f t="shared" si="39"/>
        <v>17.330000000000002</v>
      </c>
      <c r="BC41" s="16">
        <f t="shared" si="39"/>
        <v>15.330000000000002</v>
      </c>
      <c r="BD41" s="16">
        <f t="shared" si="39"/>
        <v>16.098845921805797</v>
      </c>
      <c r="BE41" s="56"/>
      <c r="BF41" s="16">
        <f aca="true" t="shared" si="40" ref="BF41:BO41">SUM(BF40,BF39,BF23,BF14,BF10)</f>
        <v>17.330000000000002</v>
      </c>
      <c r="BG41" s="133">
        <f t="shared" si="40"/>
        <v>14.090000000000002</v>
      </c>
      <c r="BH41" s="133">
        <f t="shared" si="40"/>
        <v>15.330000000000002</v>
      </c>
      <c r="BI41" s="133">
        <f t="shared" si="40"/>
        <v>17.330000000000002</v>
      </c>
      <c r="BJ41" s="133">
        <f t="shared" si="40"/>
        <v>17.330000000000002</v>
      </c>
      <c r="BK41" s="133">
        <f t="shared" si="40"/>
        <v>15.330000000000002</v>
      </c>
      <c r="BL41" s="133">
        <f t="shared" si="40"/>
        <v>17.330000000000002</v>
      </c>
      <c r="BM41" s="133">
        <f t="shared" si="40"/>
        <v>17.55</v>
      </c>
      <c r="BN41" s="16">
        <f t="shared" si="40"/>
        <v>17.55</v>
      </c>
      <c r="BO41" s="16">
        <f t="shared" si="40"/>
        <v>16.51591777468127</v>
      </c>
      <c r="BP41" s="56"/>
      <c r="BQ41" s="16">
        <f aca="true" t="shared" si="41" ref="BQ41:BZ41">SUM(BQ40,BQ39,BQ23,BQ14,BQ10)</f>
        <v>17.55</v>
      </c>
      <c r="BR41" s="16">
        <f t="shared" si="41"/>
        <v>17.55</v>
      </c>
      <c r="BS41" s="16">
        <f t="shared" si="41"/>
        <v>17.55</v>
      </c>
      <c r="BT41" s="16">
        <f t="shared" si="41"/>
        <v>17.55</v>
      </c>
      <c r="BU41" s="16">
        <f t="shared" si="41"/>
        <v>13.790000000000001</v>
      </c>
      <c r="BV41" s="16">
        <f t="shared" si="41"/>
        <v>13.790000000000001</v>
      </c>
      <c r="BW41" s="16">
        <f t="shared" si="41"/>
        <v>13.790000000000001</v>
      </c>
      <c r="BX41" s="16">
        <f t="shared" si="41"/>
        <v>15.368058387269542</v>
      </c>
      <c r="BY41" s="16">
        <f t="shared" si="41"/>
        <v>15.987632276030698</v>
      </c>
      <c r="BZ41" s="16">
        <f t="shared" si="41"/>
        <v>15.794113920778733</v>
      </c>
    </row>
    <row r="42" spans="1:81" s="20" customFormat="1" ht="21" customHeight="1">
      <c r="A42" s="56">
        <v>6</v>
      </c>
      <c r="B42" s="257" t="s">
        <v>49</v>
      </c>
      <c r="C42" s="258"/>
      <c r="D42" s="258"/>
      <c r="E42" s="259"/>
      <c r="F42" s="68">
        <f>SUM(F44:F45)</f>
        <v>801</v>
      </c>
      <c r="G42" s="68">
        <f>SUM(G44:G45)</f>
        <v>459.2</v>
      </c>
      <c r="H42" s="68">
        <f>SUM(H44:H45)</f>
        <v>320.9</v>
      </c>
      <c r="I42" s="68">
        <f>SUM(I44:I45)</f>
        <v>501.4</v>
      </c>
      <c r="J42" s="68">
        <f>SUM(F42:I42)</f>
        <v>2082.5</v>
      </c>
      <c r="K42" s="56">
        <v>6</v>
      </c>
      <c r="L42" s="68">
        <f aca="true" t="shared" si="42" ref="L42:T42">SUM(L44:L45)</f>
        <v>747.2</v>
      </c>
      <c r="M42" s="68">
        <f t="shared" si="42"/>
        <v>1306</v>
      </c>
      <c r="N42" s="68">
        <f t="shared" si="42"/>
        <v>1312.2</v>
      </c>
      <c r="O42" s="68">
        <f t="shared" si="42"/>
        <v>1306.7</v>
      </c>
      <c r="P42" s="68">
        <f t="shared" si="42"/>
        <v>392.4</v>
      </c>
      <c r="Q42" s="68">
        <f t="shared" si="42"/>
        <v>752.5</v>
      </c>
      <c r="R42" s="68">
        <f t="shared" si="42"/>
        <v>551.4</v>
      </c>
      <c r="S42" s="68">
        <f t="shared" si="42"/>
        <v>567.3</v>
      </c>
      <c r="T42" s="68">
        <f t="shared" si="42"/>
        <v>567.2</v>
      </c>
      <c r="U42" s="56">
        <f>SUM(L42:T42)</f>
        <v>7502.899999999999</v>
      </c>
      <c r="V42" s="56">
        <v>6</v>
      </c>
      <c r="W42" s="68">
        <f aca="true" t="shared" si="43" ref="W42:AE42">SUM(W44:W45)</f>
        <v>572.5</v>
      </c>
      <c r="X42" s="68">
        <f t="shared" si="43"/>
        <v>594.6</v>
      </c>
      <c r="Y42" s="68">
        <f t="shared" si="43"/>
        <v>872.5</v>
      </c>
      <c r="Z42" s="68">
        <f t="shared" si="43"/>
        <v>224.3</v>
      </c>
      <c r="AA42" s="68">
        <f t="shared" si="43"/>
        <v>746.2</v>
      </c>
      <c r="AB42" s="95">
        <f t="shared" si="43"/>
        <v>2078.22</v>
      </c>
      <c r="AC42" s="68">
        <f t="shared" si="43"/>
        <v>508.7</v>
      </c>
      <c r="AD42" s="68">
        <f t="shared" si="43"/>
        <v>506.4</v>
      </c>
      <c r="AE42" s="68">
        <f t="shared" si="43"/>
        <v>520.2</v>
      </c>
      <c r="AF42" s="56">
        <f>SUM(W42:AE42)</f>
        <v>6623.619999999999</v>
      </c>
      <c r="AG42" s="56">
        <f>SUM(AG44:AG45)</f>
        <v>16209.019999999999</v>
      </c>
      <c r="AH42" s="56">
        <v>6</v>
      </c>
      <c r="AI42" s="68">
        <f aca="true" t="shared" si="44" ref="AI42:AR42">SUM(AI44:AI45)</f>
        <v>860.1</v>
      </c>
      <c r="AJ42" s="68">
        <f t="shared" si="44"/>
        <v>979.3</v>
      </c>
      <c r="AK42" s="153">
        <f t="shared" si="44"/>
        <v>1839.4</v>
      </c>
      <c r="AL42" s="68">
        <f t="shared" si="44"/>
        <v>860.5</v>
      </c>
      <c r="AM42" s="68">
        <f t="shared" si="44"/>
        <v>841.6</v>
      </c>
      <c r="AN42" s="153">
        <f t="shared" si="44"/>
        <v>1702.1</v>
      </c>
      <c r="AO42" s="68">
        <f t="shared" si="44"/>
        <v>931.9</v>
      </c>
      <c r="AP42" s="68">
        <f t="shared" si="44"/>
        <v>629.8</v>
      </c>
      <c r="AQ42" s="68">
        <f t="shared" si="44"/>
        <v>106.5</v>
      </c>
      <c r="AR42" s="68">
        <f t="shared" si="44"/>
        <v>1668.1999999999998</v>
      </c>
      <c r="AS42" s="82">
        <f>SUM(AK42,AN42,AR42)</f>
        <v>5209.7</v>
      </c>
      <c r="AT42" s="56">
        <v>6</v>
      </c>
      <c r="AU42" s="68">
        <f aca="true" t="shared" si="45" ref="AU42:BA42">SUM(AU44:AU45)</f>
        <v>572.2</v>
      </c>
      <c r="AV42" s="68">
        <f t="shared" si="45"/>
        <v>569.3</v>
      </c>
      <c r="AW42" s="68">
        <f t="shared" si="45"/>
        <v>1174</v>
      </c>
      <c r="AX42" s="68">
        <f t="shared" si="45"/>
        <v>840.9</v>
      </c>
      <c r="AY42" s="68">
        <f t="shared" si="45"/>
        <v>846.6</v>
      </c>
      <c r="AZ42" s="68">
        <f t="shared" si="45"/>
        <v>1157.4</v>
      </c>
      <c r="BA42" s="68">
        <f t="shared" si="45"/>
        <v>936.8</v>
      </c>
      <c r="BB42" s="68">
        <f>SUM(BB44:BB45)</f>
        <v>313.6</v>
      </c>
      <c r="BC42" s="68">
        <f>SUM(BC44:BC45)</f>
        <v>385.1</v>
      </c>
      <c r="BD42" s="56">
        <f>SUM(AU42:BC42)</f>
        <v>6795.900000000001</v>
      </c>
      <c r="BE42" s="56">
        <v>6</v>
      </c>
      <c r="BF42" s="68">
        <f aca="true" t="shared" si="46" ref="BF42:BL42">SUM(BF44:BF45)</f>
        <v>387.8</v>
      </c>
      <c r="BG42" s="115">
        <f t="shared" si="46"/>
        <v>308.1</v>
      </c>
      <c r="BH42" s="115">
        <f t="shared" si="46"/>
        <v>840.7</v>
      </c>
      <c r="BI42" s="115">
        <f t="shared" si="46"/>
        <v>821.1</v>
      </c>
      <c r="BJ42" s="115">
        <f t="shared" si="46"/>
        <v>849.6</v>
      </c>
      <c r="BK42" s="115">
        <f t="shared" si="46"/>
        <v>1866.7</v>
      </c>
      <c r="BL42" s="115">
        <f t="shared" si="46"/>
        <v>1869.5</v>
      </c>
      <c r="BM42" s="115">
        <f>SUM(BM44:BM45)</f>
        <v>361.7</v>
      </c>
      <c r="BN42" s="68">
        <f>SUM(BN44:BN45)</f>
        <v>373.7</v>
      </c>
      <c r="BO42" s="56">
        <f>SUM(BF42:BN42)</f>
        <v>7678.9</v>
      </c>
      <c r="BP42" s="56">
        <v>6</v>
      </c>
      <c r="BQ42" s="68">
        <f aca="true" t="shared" si="47" ref="BQ42:BX42">SUM(BQ44:BQ45)</f>
        <v>845.9</v>
      </c>
      <c r="BR42" s="68">
        <f t="shared" si="47"/>
        <v>851.2</v>
      </c>
      <c r="BS42" s="68">
        <f t="shared" si="47"/>
        <v>871.6</v>
      </c>
      <c r="BT42" s="68">
        <f t="shared" si="47"/>
        <v>873.4</v>
      </c>
      <c r="BU42" s="68">
        <f t="shared" si="47"/>
        <v>754.5</v>
      </c>
      <c r="BV42" s="68">
        <f t="shared" si="47"/>
        <v>938.5</v>
      </c>
      <c r="BW42" s="68">
        <f t="shared" si="47"/>
        <v>754.1</v>
      </c>
      <c r="BX42" s="153">
        <f t="shared" si="47"/>
        <v>22032.2</v>
      </c>
      <c r="BY42" s="62">
        <f>SUM(BQ42:BW42)</f>
        <v>5889.200000000001</v>
      </c>
      <c r="BZ42" s="36">
        <f>SUM(BX42,AN42,AK42,AG42)</f>
        <v>41782.72</v>
      </c>
      <c r="CB42" s="88">
        <v>41782.72</v>
      </c>
      <c r="CC42" s="88">
        <f>SUM(CB42-BZ42)</f>
        <v>0</v>
      </c>
    </row>
    <row r="43" spans="1:78" ht="17.25" customHeight="1">
      <c r="A43" s="57"/>
      <c r="B43" s="229" t="s">
        <v>2</v>
      </c>
      <c r="C43" s="230"/>
      <c r="D43" s="230"/>
      <c r="E43" s="231"/>
      <c r="F43" s="63"/>
      <c r="G43" s="63"/>
      <c r="H43" s="63"/>
      <c r="I43" s="63"/>
      <c r="J43" s="71"/>
      <c r="K43" s="57"/>
      <c r="L43" s="63"/>
      <c r="M43" s="63"/>
      <c r="N43" s="63"/>
      <c r="O43" s="63"/>
      <c r="P43" s="63"/>
      <c r="Q43" s="63"/>
      <c r="R43" s="63"/>
      <c r="S43" s="63"/>
      <c r="T43" s="63"/>
      <c r="U43" s="42"/>
      <c r="V43" s="57"/>
      <c r="W43" s="63"/>
      <c r="X43" s="63"/>
      <c r="Y43" s="63"/>
      <c r="Z43" s="63"/>
      <c r="AA43" s="63"/>
      <c r="AB43" s="114"/>
      <c r="AC43" s="63"/>
      <c r="AD43" s="63"/>
      <c r="AE43" s="63"/>
      <c r="AF43" s="42"/>
      <c r="AG43" s="42"/>
      <c r="AH43" s="57"/>
      <c r="AI43" s="63"/>
      <c r="AJ43" s="63"/>
      <c r="AK43" s="157"/>
      <c r="AL43" s="41"/>
      <c r="AM43" s="41"/>
      <c r="AN43" s="154"/>
      <c r="AO43" s="41"/>
      <c r="AP43" s="41"/>
      <c r="AQ43" s="41"/>
      <c r="AR43" s="42"/>
      <c r="AS43" s="42"/>
      <c r="AT43" s="57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57"/>
      <c r="BF43" s="41"/>
      <c r="BG43" s="146"/>
      <c r="BH43" s="146"/>
      <c r="BI43" s="146"/>
      <c r="BJ43" s="146"/>
      <c r="BK43" s="146"/>
      <c r="BL43" s="146"/>
      <c r="BM43" s="146"/>
      <c r="BN43" s="41"/>
      <c r="BO43" s="42"/>
      <c r="BP43" s="57"/>
      <c r="BQ43" s="41"/>
      <c r="BR43" s="41"/>
      <c r="BS43" s="41"/>
      <c r="BT43" s="41"/>
      <c r="BU43" s="41"/>
      <c r="BV43" s="41"/>
      <c r="BW43" s="41"/>
      <c r="BX43" s="154"/>
      <c r="BY43" s="155"/>
      <c r="BZ43" s="48"/>
    </row>
    <row r="44" spans="1:78" s="94" customFormat="1" ht="17.25" customHeight="1">
      <c r="A44" s="112" t="s">
        <v>58</v>
      </c>
      <c r="B44" s="226" t="s">
        <v>50</v>
      </c>
      <c r="C44" s="227"/>
      <c r="D44" s="227"/>
      <c r="E44" s="228"/>
      <c r="F44" s="113">
        <v>801</v>
      </c>
      <c r="G44" s="114">
        <v>459.2</v>
      </c>
      <c r="H44" s="114">
        <v>320.9</v>
      </c>
      <c r="I44" s="114">
        <v>501.4</v>
      </c>
      <c r="J44" s="115">
        <f>SUM(F44:I44)</f>
        <v>2082.5</v>
      </c>
      <c r="K44" s="112" t="s">
        <v>58</v>
      </c>
      <c r="L44" s="113">
        <v>747.2</v>
      </c>
      <c r="M44" s="113">
        <v>1306</v>
      </c>
      <c r="N44" s="114">
        <v>1312.2</v>
      </c>
      <c r="O44" s="114">
        <v>1306.7</v>
      </c>
      <c r="P44" s="114">
        <v>392.4</v>
      </c>
      <c r="Q44" s="114">
        <v>752.5</v>
      </c>
      <c r="R44" s="114">
        <v>551.4</v>
      </c>
      <c r="S44" s="114">
        <v>567.3</v>
      </c>
      <c r="T44" s="114">
        <v>567.2</v>
      </c>
      <c r="U44" s="96">
        <f>SUM(L44:T44)</f>
        <v>7502.899999999999</v>
      </c>
      <c r="V44" s="112" t="s">
        <v>58</v>
      </c>
      <c r="W44" s="114">
        <v>572.5</v>
      </c>
      <c r="X44" s="114">
        <v>594.6</v>
      </c>
      <c r="Y44" s="114">
        <v>872.5</v>
      </c>
      <c r="Z44" s="114">
        <v>224.3</v>
      </c>
      <c r="AA44" s="114">
        <v>746.2</v>
      </c>
      <c r="AB44" s="114">
        <v>2078.22</v>
      </c>
      <c r="AC44" s="114">
        <v>478.8</v>
      </c>
      <c r="AD44" s="114">
        <v>506.4</v>
      </c>
      <c r="AE44" s="114">
        <v>520.2</v>
      </c>
      <c r="AF44" s="96">
        <f>SUM(W44:AE44)</f>
        <v>6593.719999999999</v>
      </c>
      <c r="AG44" s="98">
        <f>SUM(AF44,U44,J44)</f>
        <v>16179.119999999999</v>
      </c>
      <c r="AH44" s="112" t="s">
        <v>58</v>
      </c>
      <c r="AI44" s="114">
        <v>860.1</v>
      </c>
      <c r="AJ44" s="114">
        <v>979.3</v>
      </c>
      <c r="AK44" s="156">
        <f>SUM(AI44:AJ44)</f>
        <v>1839.4</v>
      </c>
      <c r="AL44" s="114">
        <v>860.5</v>
      </c>
      <c r="AM44" s="114">
        <v>841.6</v>
      </c>
      <c r="AN44" s="156">
        <f>SUM(AL44:AM44)</f>
        <v>1702.1</v>
      </c>
      <c r="AO44" s="114">
        <v>931.9</v>
      </c>
      <c r="AP44" s="114">
        <v>629.8</v>
      </c>
      <c r="AQ44" s="114">
        <v>106.5</v>
      </c>
      <c r="AR44" s="97">
        <f>SUM(AO44:AQ44)</f>
        <v>1668.1999999999998</v>
      </c>
      <c r="AS44" s="97">
        <f>SUM(AK44,AN44,AR44)</f>
        <v>5209.7</v>
      </c>
      <c r="AT44" s="112" t="s">
        <v>58</v>
      </c>
      <c r="AU44" s="112">
        <v>572.2</v>
      </c>
      <c r="AV44" s="112">
        <v>569.3</v>
      </c>
      <c r="AW44" s="112">
        <v>1174</v>
      </c>
      <c r="AX44" s="112">
        <v>840.9</v>
      </c>
      <c r="AY44" s="112">
        <v>846.6</v>
      </c>
      <c r="AZ44" s="112">
        <v>1157.4</v>
      </c>
      <c r="BA44" s="112">
        <v>936.8</v>
      </c>
      <c r="BB44" s="112">
        <v>313.6</v>
      </c>
      <c r="BC44" s="112">
        <v>385.1</v>
      </c>
      <c r="BD44" s="96">
        <f>SUM(AU44:BC44)</f>
        <v>6795.900000000001</v>
      </c>
      <c r="BE44" s="112" t="s">
        <v>58</v>
      </c>
      <c r="BF44" s="112">
        <v>387.8</v>
      </c>
      <c r="BG44" s="112">
        <v>308.1</v>
      </c>
      <c r="BH44" s="112">
        <v>840.7</v>
      </c>
      <c r="BI44" s="112">
        <v>821.1</v>
      </c>
      <c r="BJ44" s="112">
        <v>849.6</v>
      </c>
      <c r="BK44" s="112">
        <v>1866.7</v>
      </c>
      <c r="BL44" s="112">
        <v>1869.5</v>
      </c>
      <c r="BM44" s="112">
        <v>361.7</v>
      </c>
      <c r="BN44" s="112">
        <v>373.7</v>
      </c>
      <c r="BO44" s="96">
        <f>SUM(BF44:BN44)</f>
        <v>7678.9</v>
      </c>
      <c r="BP44" s="112" t="s">
        <v>58</v>
      </c>
      <c r="BQ44" s="112">
        <v>845.9</v>
      </c>
      <c r="BR44" s="112">
        <v>851.2</v>
      </c>
      <c r="BS44" s="112">
        <v>871.6</v>
      </c>
      <c r="BT44" s="100">
        <v>778.6</v>
      </c>
      <c r="BU44" s="112">
        <v>754.5</v>
      </c>
      <c r="BV44" s="112">
        <v>938.5</v>
      </c>
      <c r="BW44" s="112">
        <v>754.1</v>
      </c>
      <c r="BX44" s="152">
        <f>SUM(BQ44:BW44,BO44,BD44,AR44)</f>
        <v>21937.4</v>
      </c>
      <c r="BY44" s="98">
        <f>SUM(BQ44:BW44)</f>
        <v>5794.4</v>
      </c>
      <c r="BZ44" s="101">
        <f>SUM(BX44,AN44,AK44,AG44)</f>
        <v>41658.020000000004</v>
      </c>
    </row>
    <row r="45" spans="1:78" ht="17.25" customHeight="1">
      <c r="A45" s="57" t="s">
        <v>59</v>
      </c>
      <c r="B45" s="229" t="s">
        <v>51</v>
      </c>
      <c r="C45" s="230"/>
      <c r="D45" s="230"/>
      <c r="E45" s="231"/>
      <c r="F45" s="67">
        <v>0</v>
      </c>
      <c r="G45" s="67">
        <v>0</v>
      </c>
      <c r="H45" s="67">
        <v>0</v>
      </c>
      <c r="I45" s="67">
        <v>0</v>
      </c>
      <c r="J45" s="70">
        <f>SUM(F45:I45)</f>
        <v>0</v>
      </c>
      <c r="K45" s="57" t="s">
        <v>59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82">
        <f>SUM(L45:T45)</f>
        <v>0</v>
      </c>
      <c r="V45" s="57" t="s">
        <v>59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113">
        <v>0</v>
      </c>
      <c r="AC45" s="67">
        <v>29.9</v>
      </c>
      <c r="AD45" s="67">
        <v>0</v>
      </c>
      <c r="AE45" s="67">
        <v>0</v>
      </c>
      <c r="AF45" s="82">
        <f>SUM(W45:AE45)</f>
        <v>29.9</v>
      </c>
      <c r="AG45" s="62">
        <f>SUM(AF45,U45,J45)</f>
        <v>29.9</v>
      </c>
      <c r="AH45" s="57" t="s">
        <v>59</v>
      </c>
      <c r="AI45" s="67">
        <v>0</v>
      </c>
      <c r="AJ45" s="67">
        <v>0</v>
      </c>
      <c r="AK45" s="157">
        <v>0</v>
      </c>
      <c r="AL45" s="67">
        <v>0</v>
      </c>
      <c r="AM45" s="67">
        <v>0</v>
      </c>
      <c r="AN45" s="157">
        <v>0</v>
      </c>
      <c r="AO45" s="67">
        <v>0</v>
      </c>
      <c r="AP45" s="67">
        <v>0</v>
      </c>
      <c r="AQ45" s="67">
        <v>0</v>
      </c>
      <c r="AR45" s="82">
        <f>SUM(AO45:AQ45)</f>
        <v>0</v>
      </c>
      <c r="AS45" s="82">
        <f>SUM(AK45,AN45,AR45)</f>
        <v>0</v>
      </c>
      <c r="AT45" s="57" t="s">
        <v>59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56">
        <f>SUM(AU45:BC45)</f>
        <v>0</v>
      </c>
      <c r="BE45" s="57" t="s">
        <v>59</v>
      </c>
      <c r="BF45" s="67">
        <v>0</v>
      </c>
      <c r="BG45" s="113">
        <v>0</v>
      </c>
      <c r="BH45" s="113">
        <v>0</v>
      </c>
      <c r="BI45" s="113">
        <v>0</v>
      </c>
      <c r="BJ45" s="113">
        <v>0</v>
      </c>
      <c r="BK45" s="113">
        <v>0</v>
      </c>
      <c r="BL45" s="113">
        <v>0</v>
      </c>
      <c r="BM45" s="113">
        <v>0</v>
      </c>
      <c r="BN45" s="67">
        <v>0</v>
      </c>
      <c r="BO45" s="56">
        <f>SUM(BF45:BN45)</f>
        <v>0</v>
      </c>
      <c r="BP45" s="57" t="s">
        <v>59</v>
      </c>
      <c r="BQ45" s="67">
        <v>0</v>
      </c>
      <c r="BR45" s="67">
        <v>0</v>
      </c>
      <c r="BS45" s="67">
        <v>0</v>
      </c>
      <c r="BT45" s="67">
        <v>94.8</v>
      </c>
      <c r="BU45" s="67">
        <v>0</v>
      </c>
      <c r="BV45" s="67">
        <v>0</v>
      </c>
      <c r="BW45" s="67">
        <v>0</v>
      </c>
      <c r="BX45" s="69">
        <f>SUM(BQ45:BW45,BO45,BD45,AR45)</f>
        <v>94.8</v>
      </c>
      <c r="BY45" s="62">
        <f>SUM(BQ45:BX45)</f>
        <v>189.6</v>
      </c>
      <c r="BZ45" s="36">
        <f>SUM(BX45,AN45,AK45,AG45)</f>
        <v>124.69999999999999</v>
      </c>
    </row>
    <row r="46" spans="1:78" ht="24" customHeight="1">
      <c r="A46" s="57" t="s">
        <v>135</v>
      </c>
      <c r="B46" s="164" t="s">
        <v>142</v>
      </c>
      <c r="C46" s="164"/>
      <c r="D46" s="164"/>
      <c r="E46" s="164"/>
      <c r="F46" s="104">
        <v>82.7</v>
      </c>
      <c r="G46" s="104">
        <v>59.8</v>
      </c>
      <c r="H46" s="104">
        <v>38.1</v>
      </c>
      <c r="I46" s="104">
        <v>38.86</v>
      </c>
      <c r="J46" s="98">
        <f>SUM(F46:I46)</f>
        <v>219.45999999999998</v>
      </c>
      <c r="K46" s="57" t="s">
        <v>135</v>
      </c>
      <c r="L46" s="104">
        <v>59.3</v>
      </c>
      <c r="M46" s="104">
        <v>126.5</v>
      </c>
      <c r="N46" s="104">
        <v>130.3</v>
      </c>
      <c r="O46" s="104">
        <v>127.8</v>
      </c>
      <c r="P46" s="104">
        <v>32.7</v>
      </c>
      <c r="Q46" s="104">
        <v>65.1</v>
      </c>
      <c r="R46" s="104">
        <v>48.1</v>
      </c>
      <c r="S46" s="104">
        <v>48.2</v>
      </c>
      <c r="T46" s="104">
        <v>47.1</v>
      </c>
      <c r="U46" s="96">
        <f>SUM(L46:T46)</f>
        <v>685.1000000000001</v>
      </c>
      <c r="V46" s="57" t="s">
        <v>135</v>
      </c>
      <c r="W46" s="104">
        <v>47.8</v>
      </c>
      <c r="X46" s="104">
        <v>49.2</v>
      </c>
      <c r="Y46" s="104">
        <v>73.6</v>
      </c>
      <c r="Z46" s="104">
        <v>0</v>
      </c>
      <c r="AA46" s="104">
        <v>56.6</v>
      </c>
      <c r="AB46" s="104">
        <v>197.2</v>
      </c>
      <c r="AC46" s="104">
        <v>47.1</v>
      </c>
      <c r="AD46" s="104">
        <v>45.6</v>
      </c>
      <c r="AE46" s="104">
        <v>42.9</v>
      </c>
      <c r="AF46" s="97">
        <f>SUM(W46:AE46)</f>
        <v>560</v>
      </c>
      <c r="AG46" s="98">
        <f>SUM(AF46,U46,J46)</f>
        <v>1464.5600000000002</v>
      </c>
      <c r="AH46" s="57" t="s">
        <v>135</v>
      </c>
      <c r="AI46" s="104">
        <v>89.2</v>
      </c>
      <c r="AJ46" s="104">
        <v>90.2</v>
      </c>
      <c r="AK46" s="152">
        <f>SUM(AI46:AJ46)</f>
        <v>179.4</v>
      </c>
      <c r="AL46" s="104">
        <v>86.4</v>
      </c>
      <c r="AM46" s="104">
        <v>88.3</v>
      </c>
      <c r="AN46" s="152">
        <f>SUM(AL46:AM46)</f>
        <v>174.7</v>
      </c>
      <c r="AO46" s="104">
        <v>70.3</v>
      </c>
      <c r="AP46" s="104"/>
      <c r="AQ46" s="104"/>
      <c r="AR46" s="97">
        <f>SUM(AO46:AQ46)</f>
        <v>70.3</v>
      </c>
      <c r="AS46" s="97">
        <f>SUM(AK46,AN46,AR46)</f>
        <v>424.40000000000003</v>
      </c>
      <c r="AT46" s="57" t="s">
        <v>135</v>
      </c>
      <c r="AU46" s="104">
        <v>51.5</v>
      </c>
      <c r="AV46" s="104">
        <v>48.5</v>
      </c>
      <c r="AW46" s="104">
        <v>100.2</v>
      </c>
      <c r="AX46" s="104">
        <v>71.4</v>
      </c>
      <c r="AY46" s="104">
        <v>79.1</v>
      </c>
      <c r="AZ46" s="104">
        <v>101.2</v>
      </c>
      <c r="BA46" s="104">
        <v>88.2</v>
      </c>
      <c r="BB46" s="104">
        <v>30.1</v>
      </c>
      <c r="BC46" s="104">
        <v>45.7</v>
      </c>
      <c r="BD46" s="96">
        <f>SUM(AU46:BC46)</f>
        <v>615.9000000000001</v>
      </c>
      <c r="BE46" s="57" t="s">
        <v>135</v>
      </c>
      <c r="BF46" s="104">
        <v>48.6</v>
      </c>
      <c r="BG46" s="104">
        <v>30.1</v>
      </c>
      <c r="BH46" s="104">
        <v>85.7</v>
      </c>
      <c r="BI46" s="104">
        <v>93</v>
      </c>
      <c r="BJ46" s="104">
        <v>93</v>
      </c>
      <c r="BK46" s="104">
        <v>154.7</v>
      </c>
      <c r="BL46" s="104">
        <v>153.8</v>
      </c>
      <c r="BM46" s="104">
        <v>45.4</v>
      </c>
      <c r="BN46" s="104">
        <v>43.4</v>
      </c>
      <c r="BO46" s="96">
        <f>SUM(BF46:BN46)</f>
        <v>747.6999999999999</v>
      </c>
      <c r="BP46" s="105"/>
      <c r="BQ46" s="104">
        <v>86.3</v>
      </c>
      <c r="BR46" s="104">
        <v>83.3</v>
      </c>
      <c r="BS46" s="104">
        <v>85.1</v>
      </c>
      <c r="BT46" s="104">
        <v>80.5</v>
      </c>
      <c r="BU46" s="104">
        <v>56.4</v>
      </c>
      <c r="BV46" s="104">
        <v>63</v>
      </c>
      <c r="BW46" s="104">
        <v>72</v>
      </c>
      <c r="BX46" s="152">
        <f>SUM(BQ46:BW46,BO46,BD46,AR46)</f>
        <v>1960.4999999999998</v>
      </c>
      <c r="BY46" s="98">
        <f>SUM(BQ46:BW46)</f>
        <v>526.5999999999999</v>
      </c>
      <c r="BZ46" s="101">
        <f>SUM(BX46,AN46,AK46,AG46)</f>
        <v>3779.16</v>
      </c>
    </row>
    <row r="47" spans="1:78" ht="24" customHeight="1">
      <c r="A47" s="57" t="s">
        <v>143</v>
      </c>
      <c r="B47" s="164" t="s">
        <v>144</v>
      </c>
      <c r="C47" s="164"/>
      <c r="D47" s="164"/>
      <c r="E47" s="164"/>
      <c r="F47" s="13">
        <v>616.7</v>
      </c>
      <c r="G47" s="13">
        <v>589</v>
      </c>
      <c r="H47" s="13">
        <v>392.1</v>
      </c>
      <c r="I47" s="13">
        <v>608.92</v>
      </c>
      <c r="J47" s="98">
        <f>SUM(F47:I47)</f>
        <v>2206.7200000000003</v>
      </c>
      <c r="K47" s="57" t="s">
        <v>143</v>
      </c>
      <c r="L47" s="83">
        <v>880.42</v>
      </c>
      <c r="M47" s="83">
        <v>1111.58</v>
      </c>
      <c r="N47" s="83">
        <v>1121.5</v>
      </c>
      <c r="O47" s="83">
        <v>1124.6</v>
      </c>
      <c r="P47" s="83">
        <v>454.7</v>
      </c>
      <c r="Q47" s="83">
        <v>523.9</v>
      </c>
      <c r="R47" s="83">
        <v>694.34</v>
      </c>
      <c r="S47" s="83">
        <v>704.06</v>
      </c>
      <c r="T47" s="83">
        <v>686.06</v>
      </c>
      <c r="U47" s="96">
        <f>SUM(L47:T47)</f>
        <v>7301.16</v>
      </c>
      <c r="V47" s="57" t="s">
        <v>143</v>
      </c>
      <c r="W47" s="83">
        <v>702.58</v>
      </c>
      <c r="X47" s="83">
        <v>663.8</v>
      </c>
      <c r="Y47" s="83">
        <v>689.6</v>
      </c>
      <c r="Z47" s="83">
        <v>248</v>
      </c>
      <c r="AA47" s="83">
        <v>422.9</v>
      </c>
      <c r="AB47" s="134">
        <v>975.3</v>
      </c>
      <c r="AC47" s="83">
        <v>630</v>
      </c>
      <c r="AD47" s="83">
        <v>633.2</v>
      </c>
      <c r="AE47" s="83">
        <v>630.1</v>
      </c>
      <c r="AF47" s="97">
        <f>SUM(W47:AE47)</f>
        <v>5595.4800000000005</v>
      </c>
      <c r="AG47" s="98">
        <f>SUM(AF47,U47,J47)</f>
        <v>15103.36</v>
      </c>
      <c r="AH47" s="57" t="s">
        <v>143</v>
      </c>
      <c r="AI47" s="83">
        <v>988.68</v>
      </c>
      <c r="AJ47" s="83">
        <v>1194.6</v>
      </c>
      <c r="AK47" s="152">
        <f>SUM(AI47:AJ47)</f>
        <v>2183.2799999999997</v>
      </c>
      <c r="AL47" s="83">
        <v>1063.78</v>
      </c>
      <c r="AM47" s="83">
        <v>986.94</v>
      </c>
      <c r="AN47" s="152">
        <f>SUM(AL47:AM47)</f>
        <v>2050.7200000000003</v>
      </c>
      <c r="AO47" s="83">
        <v>1002.2</v>
      </c>
      <c r="AP47" s="83">
        <v>0</v>
      </c>
      <c r="AQ47" s="83">
        <v>0</v>
      </c>
      <c r="AR47" s="97">
        <f>SUM(AO47:AQ47)</f>
        <v>1002.2</v>
      </c>
      <c r="AS47" s="97">
        <f>SUM(AK47,AN47,AR47)</f>
        <v>5236.2</v>
      </c>
      <c r="AT47" s="57" t="s">
        <v>143</v>
      </c>
      <c r="AU47" s="83">
        <v>402.42</v>
      </c>
      <c r="AV47" s="83">
        <v>371.85</v>
      </c>
      <c r="AW47" s="83">
        <v>1054.44</v>
      </c>
      <c r="AX47" s="83">
        <v>719.96</v>
      </c>
      <c r="AY47" s="83">
        <v>740.06</v>
      </c>
      <c r="AZ47" s="83">
        <v>540.68</v>
      </c>
      <c r="BA47" s="83">
        <v>777.16</v>
      </c>
      <c r="BB47" s="83">
        <v>389.9</v>
      </c>
      <c r="BC47" s="83">
        <v>486.08</v>
      </c>
      <c r="BD47" s="96">
        <f>SUM(AU47:BC47)</f>
        <v>5482.549999999999</v>
      </c>
      <c r="BE47" s="57" t="s">
        <v>143</v>
      </c>
      <c r="BF47" s="83">
        <v>512.56</v>
      </c>
      <c r="BG47" s="134">
        <v>385.7</v>
      </c>
      <c r="BH47" s="134">
        <v>415.14</v>
      </c>
      <c r="BI47" s="134">
        <v>422.44</v>
      </c>
      <c r="BJ47" s="134">
        <v>720.6</v>
      </c>
      <c r="BK47" s="134">
        <v>917.1</v>
      </c>
      <c r="BL47" s="134">
        <v>916.1</v>
      </c>
      <c r="BM47" s="134">
        <v>507</v>
      </c>
      <c r="BN47" s="83">
        <v>490.9</v>
      </c>
      <c r="BO47" s="96">
        <f>SUM(BF47:BN47)</f>
        <v>5287.54</v>
      </c>
      <c r="BP47" s="41"/>
      <c r="BQ47" s="83">
        <v>1039.3</v>
      </c>
      <c r="BR47" s="83">
        <v>1040.9</v>
      </c>
      <c r="BS47" s="83">
        <v>1111.3</v>
      </c>
      <c r="BT47" s="83">
        <v>1051.9</v>
      </c>
      <c r="BU47" s="83">
        <v>470.3</v>
      </c>
      <c r="BV47" s="83">
        <v>400.4</v>
      </c>
      <c r="BW47" s="83">
        <v>536.3</v>
      </c>
      <c r="BX47" s="152">
        <f>SUM(BQ47:BW47,BO47,BD47,AR47)</f>
        <v>17422.69</v>
      </c>
      <c r="BY47" s="98">
        <f>SUM(BQ47:BW47)</f>
        <v>5650.4</v>
      </c>
      <c r="BZ47" s="101">
        <f>SUM(BX47,AN47,AK47,AG47)</f>
        <v>36760.05</v>
      </c>
    </row>
    <row r="48" spans="1:78" ht="24" customHeight="1">
      <c r="A48" s="273"/>
      <c r="B48" s="273"/>
      <c r="C48" s="273"/>
      <c r="D48" s="273"/>
      <c r="E48" s="273"/>
      <c r="F48" s="274"/>
      <c r="G48" s="274"/>
      <c r="H48" s="274"/>
      <c r="I48" s="274"/>
      <c r="J48" s="275"/>
      <c r="K48" s="273"/>
      <c r="L48" s="276"/>
      <c r="M48" s="276"/>
      <c r="N48" s="276"/>
      <c r="O48" s="276"/>
      <c r="P48" s="276"/>
      <c r="Q48" s="276"/>
      <c r="R48" s="276"/>
      <c r="S48" s="276"/>
      <c r="T48" s="276"/>
      <c r="U48" s="277"/>
      <c r="V48" s="273"/>
      <c r="W48" s="276"/>
      <c r="X48" s="276"/>
      <c r="Y48" s="276"/>
      <c r="Z48" s="276"/>
      <c r="AA48" s="276"/>
      <c r="AB48" s="278"/>
      <c r="AC48" s="276"/>
      <c r="AD48" s="276"/>
      <c r="AE48" s="276"/>
      <c r="AF48" s="279"/>
      <c r="AG48" s="275"/>
      <c r="AH48" s="273"/>
      <c r="AI48" s="276"/>
      <c r="AJ48" s="276"/>
      <c r="AK48" s="280"/>
      <c r="AL48" s="276"/>
      <c r="AM48" s="276"/>
      <c r="AN48" s="280"/>
      <c r="AO48" s="276"/>
      <c r="AP48" s="276"/>
      <c r="AQ48" s="276"/>
      <c r="AR48" s="279"/>
      <c r="AS48" s="279"/>
      <c r="AT48" s="273"/>
      <c r="AU48" s="276"/>
      <c r="AV48" s="276"/>
      <c r="AW48" s="276"/>
      <c r="AX48" s="276"/>
      <c r="AY48" s="276"/>
      <c r="AZ48" s="276"/>
      <c r="BA48" s="276"/>
      <c r="BB48" s="276"/>
      <c r="BC48" s="276"/>
      <c r="BD48" s="277"/>
      <c r="BE48" s="273"/>
      <c r="BF48" s="276"/>
      <c r="BG48" s="278"/>
      <c r="BH48" s="278"/>
      <c r="BI48" s="278"/>
      <c r="BJ48" s="278"/>
      <c r="BK48" s="278"/>
      <c r="BL48" s="278"/>
      <c r="BM48" s="278"/>
      <c r="BN48" s="276"/>
      <c r="BO48" s="277"/>
      <c r="BP48" s="9"/>
      <c r="BQ48" s="276"/>
      <c r="BR48" s="276"/>
      <c r="BS48" s="276"/>
      <c r="BT48" s="276"/>
      <c r="BU48" s="276"/>
      <c r="BV48" s="276"/>
      <c r="BW48" s="276"/>
      <c r="BX48" s="280"/>
      <c r="BY48" s="275"/>
      <c r="BZ48" s="281"/>
    </row>
    <row r="49" spans="1:78" ht="24" customHeight="1">
      <c r="A49" s="273"/>
      <c r="B49" s="273"/>
      <c r="C49" s="273"/>
      <c r="D49" s="273"/>
      <c r="E49" s="273"/>
      <c r="F49" s="274"/>
      <c r="G49" s="274"/>
      <c r="H49" s="274"/>
      <c r="I49" s="274"/>
      <c r="J49" s="275"/>
      <c r="K49" s="273"/>
      <c r="L49" s="276"/>
      <c r="M49" s="276"/>
      <c r="N49" s="276"/>
      <c r="O49" s="276"/>
      <c r="P49" s="276"/>
      <c r="Q49" s="276"/>
      <c r="R49" s="276"/>
      <c r="S49" s="276"/>
      <c r="T49" s="276"/>
      <c r="U49" s="277"/>
      <c r="V49" s="273"/>
      <c r="W49" s="276"/>
      <c r="X49" s="276"/>
      <c r="Y49" s="276"/>
      <c r="Z49" s="276"/>
      <c r="AA49" s="276"/>
      <c r="AB49" s="278"/>
      <c r="AC49" s="276"/>
      <c r="AD49" s="276"/>
      <c r="AE49" s="276"/>
      <c r="AF49" s="279"/>
      <c r="AG49" s="275"/>
      <c r="AH49" s="273"/>
      <c r="AI49" s="276"/>
      <c r="AJ49" s="276"/>
      <c r="AK49" s="280"/>
      <c r="AL49" s="276"/>
      <c r="AM49" s="276"/>
      <c r="AN49" s="280"/>
      <c r="AO49" s="276"/>
      <c r="AP49" s="276"/>
      <c r="AQ49" s="276"/>
      <c r="AR49" s="279"/>
      <c r="AS49" s="279"/>
      <c r="AT49" s="273"/>
      <c r="AU49" s="276"/>
      <c r="AV49" s="276"/>
      <c r="AW49" s="276"/>
      <c r="AX49" s="276"/>
      <c r="AY49" s="276"/>
      <c r="AZ49" s="276"/>
      <c r="BA49" s="276"/>
      <c r="BB49" s="276"/>
      <c r="BC49" s="276"/>
      <c r="BD49" s="277"/>
      <c r="BE49" s="273"/>
      <c r="BF49" s="276"/>
      <c r="BG49" s="278"/>
      <c r="BH49" s="278"/>
      <c r="BI49" s="278"/>
      <c r="BJ49" s="278"/>
      <c r="BK49" s="278"/>
      <c r="BL49" s="278"/>
      <c r="BM49" s="278"/>
      <c r="BN49" s="276"/>
      <c r="BO49" s="277"/>
      <c r="BP49" s="9"/>
      <c r="BQ49" s="276"/>
      <c r="BR49" s="276"/>
      <c r="BS49" s="276"/>
      <c r="BT49" s="276"/>
      <c r="BU49" s="276"/>
      <c r="BV49" s="276"/>
      <c r="BW49" s="276"/>
      <c r="BX49" s="280"/>
      <c r="BY49" s="275"/>
      <c r="BZ49" s="281"/>
    </row>
    <row r="50" spans="1:79" ht="13.5" customHeight="1">
      <c r="A50" s="272" t="s">
        <v>145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 t="s">
        <v>145</v>
      </c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 t="s">
        <v>145</v>
      </c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 t="s">
        <v>145</v>
      </c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 t="s">
        <v>145</v>
      </c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 t="s">
        <v>145</v>
      </c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 t="s">
        <v>145</v>
      </c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1" t="s">
        <v>145</v>
      </c>
    </row>
    <row r="51" spans="1:79" ht="29.25" customHeight="1">
      <c r="A51" s="271" t="s">
        <v>146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 t="s">
        <v>146</v>
      </c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 t="s">
        <v>146</v>
      </c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 t="s">
        <v>146</v>
      </c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 t="s">
        <v>146</v>
      </c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 t="s">
        <v>146</v>
      </c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 t="s">
        <v>146</v>
      </c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1" t="s">
        <v>146</v>
      </c>
    </row>
    <row r="52" spans="1:79" ht="13.5" customHeight="1">
      <c r="A52" s="271" t="s">
        <v>147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 t="s">
        <v>147</v>
      </c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 t="s">
        <v>147</v>
      </c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 t="s">
        <v>147</v>
      </c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 t="s">
        <v>147</v>
      </c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 t="s">
        <v>147</v>
      </c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 t="s">
        <v>147</v>
      </c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1" t="s">
        <v>147</v>
      </c>
    </row>
    <row r="53" spans="1:79" ht="13.5" customHeight="1">
      <c r="A53" s="270" t="s">
        <v>148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 t="s">
        <v>148</v>
      </c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 t="s">
        <v>148</v>
      </c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 t="s">
        <v>148</v>
      </c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 t="s">
        <v>148</v>
      </c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 t="s">
        <v>148</v>
      </c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 t="s">
        <v>148</v>
      </c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1" t="s">
        <v>148</v>
      </c>
    </row>
    <row r="54" spans="1:239" ht="56.25" customHeight="1">
      <c r="A54" s="282" t="s">
        <v>155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2" t="s">
        <v>155</v>
      </c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 t="s">
        <v>155</v>
      </c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 t="s">
        <v>155</v>
      </c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 t="s">
        <v>155</v>
      </c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 t="s">
        <v>155</v>
      </c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 t="s">
        <v>155</v>
      </c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68" t="s">
        <v>149</v>
      </c>
      <c r="CL54" s="268"/>
      <c r="CX54" s="268"/>
      <c r="DI54" s="268"/>
      <c r="DQ54" s="268"/>
      <c r="EB54" s="268"/>
      <c r="EM54" s="268"/>
      <c r="EY54" s="268"/>
      <c r="FK54" s="268"/>
      <c r="FW54" s="268"/>
      <c r="GI54" s="268"/>
      <c r="GU54" s="268"/>
      <c r="HG54" s="268"/>
      <c r="HS54" s="268"/>
      <c r="IE54" s="268"/>
    </row>
    <row r="55" spans="1:79" ht="15" customHeight="1">
      <c r="A55" s="270" t="s">
        <v>150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 t="s">
        <v>150</v>
      </c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 t="s">
        <v>150</v>
      </c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 t="s">
        <v>150</v>
      </c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 t="s">
        <v>150</v>
      </c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 t="s">
        <v>150</v>
      </c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 t="s">
        <v>150</v>
      </c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1" t="s">
        <v>150</v>
      </c>
    </row>
    <row r="56" spans="1:79" ht="13.5" customHeight="1">
      <c r="A56" s="284" t="s">
        <v>156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84" t="s">
        <v>156</v>
      </c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 t="s">
        <v>156</v>
      </c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 t="s">
        <v>156</v>
      </c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 t="s">
        <v>156</v>
      </c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 t="s">
        <v>156</v>
      </c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 t="s">
        <v>156</v>
      </c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1" t="s">
        <v>151</v>
      </c>
    </row>
    <row r="57" spans="1:79" ht="18.75" customHeight="1">
      <c r="A57" s="284" t="s">
        <v>157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84" t="s">
        <v>157</v>
      </c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 t="s">
        <v>157</v>
      </c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 t="s">
        <v>157</v>
      </c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 t="s">
        <v>157</v>
      </c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 t="s">
        <v>157</v>
      </c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 t="s">
        <v>157</v>
      </c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1" t="s">
        <v>152</v>
      </c>
    </row>
    <row r="58" spans="1:239" ht="26.25" customHeight="1">
      <c r="A58" s="285" t="s">
        <v>158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5" t="s">
        <v>158</v>
      </c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 t="s">
        <v>158</v>
      </c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 t="s">
        <v>158</v>
      </c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 t="s">
        <v>158</v>
      </c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 t="s">
        <v>158</v>
      </c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 t="s">
        <v>158</v>
      </c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69" t="s">
        <v>153</v>
      </c>
      <c r="CL58" s="269"/>
      <c r="CX58" s="269"/>
      <c r="DI58" s="269"/>
      <c r="DQ58" s="269"/>
      <c r="EB58" s="269"/>
      <c r="EM58" s="269"/>
      <c r="EY58" s="269"/>
      <c r="FK58" s="269"/>
      <c r="FW58" s="269"/>
      <c r="GI58" s="269"/>
      <c r="GU58" s="269"/>
      <c r="HG58" s="269"/>
      <c r="HS58" s="269"/>
      <c r="IE58" s="269"/>
    </row>
    <row r="59" spans="1:78" ht="13.5" customHeight="1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31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31"/>
      <c r="AG59" s="31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31"/>
      <c r="AS59" s="31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31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31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31"/>
    </row>
    <row r="60" spans="1:239" ht="143.25" customHeight="1">
      <c r="A60" s="283" t="s">
        <v>154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 t="s">
        <v>154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 t="s">
        <v>154</v>
      </c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 t="s">
        <v>154</v>
      </c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 t="s">
        <v>154</v>
      </c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 t="s">
        <v>154</v>
      </c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 t="s">
        <v>154</v>
      </c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68" t="s">
        <v>154</v>
      </c>
      <c r="CL60" s="268"/>
      <c r="CX60" s="268"/>
      <c r="DI60" s="268"/>
      <c r="DQ60" s="268"/>
      <c r="EB60" s="268"/>
      <c r="EM60" s="268"/>
      <c r="EY60" s="268"/>
      <c r="FK60" s="268"/>
      <c r="FW60" s="268"/>
      <c r="GI60" s="268"/>
      <c r="GU60" s="268"/>
      <c r="HG60" s="268"/>
      <c r="HS60" s="268"/>
      <c r="IE60" s="268"/>
    </row>
    <row r="61" spans="1:78" ht="13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3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1"/>
      <c r="AG61" s="31"/>
      <c r="AH61" s="9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31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31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31"/>
    </row>
    <row r="62" spans="1:78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1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31"/>
      <c r="AG62" s="31"/>
      <c r="AH62" s="9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31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31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31"/>
    </row>
    <row r="63" spans="1:78" ht="13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3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/>
      <c r="AG63" s="31"/>
      <c r="AH63" s="9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31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31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31"/>
    </row>
    <row r="64" spans="1:78" ht="13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31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/>
      <c r="AG64" s="31"/>
      <c r="AH64" s="9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31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31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31"/>
    </row>
    <row r="65" spans="1:78" ht="13.5" customHeight="1">
      <c r="A65" s="288" t="s">
        <v>160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 t="s">
        <v>161</v>
      </c>
      <c r="L65" s="288"/>
      <c r="M65" s="288"/>
      <c r="N65" s="288"/>
      <c r="O65" s="288"/>
      <c r="P65" s="288"/>
      <c r="Q65" s="288"/>
      <c r="R65" s="288"/>
      <c r="S65" s="288"/>
      <c r="T65" s="288"/>
      <c r="U65" s="31"/>
      <c r="V65" s="288" t="s">
        <v>160</v>
      </c>
      <c r="W65" s="288"/>
      <c r="X65" s="288"/>
      <c r="Y65" s="288"/>
      <c r="Z65" s="288"/>
      <c r="AA65" s="288"/>
      <c r="AB65" s="288"/>
      <c r="AC65" s="288"/>
      <c r="AD65" s="288"/>
      <c r="AE65" s="288"/>
      <c r="AF65" s="31"/>
      <c r="AG65" s="31"/>
      <c r="AH65" s="288" t="s">
        <v>160</v>
      </c>
      <c r="AI65" s="288"/>
      <c r="AJ65" s="288"/>
      <c r="AK65" s="288"/>
      <c r="AL65" s="288"/>
      <c r="AM65" s="288"/>
      <c r="AN65" s="288"/>
      <c r="AO65" s="288"/>
      <c r="AP65" s="288"/>
      <c r="AQ65" s="288"/>
      <c r="AR65" s="31"/>
      <c r="AS65" s="31"/>
      <c r="AT65" s="288" t="s">
        <v>161</v>
      </c>
      <c r="AU65" s="288"/>
      <c r="AV65" s="288"/>
      <c r="AW65" s="288"/>
      <c r="AX65" s="288"/>
      <c r="AY65" s="288"/>
      <c r="AZ65" s="288"/>
      <c r="BA65" s="288"/>
      <c r="BB65" s="288"/>
      <c r="BC65" s="288"/>
      <c r="BD65" s="31"/>
      <c r="BE65" s="288" t="s">
        <v>161</v>
      </c>
      <c r="BF65" s="288"/>
      <c r="BG65" s="288"/>
      <c r="BH65" s="288"/>
      <c r="BI65" s="288"/>
      <c r="BJ65" s="288"/>
      <c r="BK65" s="288"/>
      <c r="BL65" s="288"/>
      <c r="BM65" s="288"/>
      <c r="BN65" s="288"/>
      <c r="BO65" s="31"/>
      <c r="BP65" s="288" t="s">
        <v>161</v>
      </c>
      <c r="BQ65" s="288"/>
      <c r="BR65" s="288"/>
      <c r="BS65" s="288"/>
      <c r="BT65" s="288"/>
      <c r="BU65" s="288"/>
      <c r="BV65" s="288"/>
      <c r="BW65" s="288"/>
      <c r="BX65" s="288"/>
      <c r="BY65" s="288"/>
      <c r="BZ65" s="31"/>
    </row>
    <row r="66" spans="1:78" ht="13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31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31"/>
      <c r="AG66" s="31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31"/>
      <c r="AS66" s="31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31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31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31"/>
    </row>
    <row r="67" spans="1:78" ht="13.5" customHeight="1">
      <c r="A67" s="287" t="s">
        <v>159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8" t="s">
        <v>162</v>
      </c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7" t="s">
        <v>159</v>
      </c>
      <c r="W67" s="287"/>
      <c r="X67" s="287"/>
      <c r="Y67" s="287"/>
      <c r="Z67" s="287"/>
      <c r="AA67" s="287"/>
      <c r="AB67" s="287"/>
      <c r="AC67" s="287"/>
      <c r="AD67" s="287"/>
      <c r="AE67" s="287"/>
      <c r="AF67" s="31"/>
      <c r="AG67" s="31"/>
      <c r="AH67" s="287" t="s">
        <v>159</v>
      </c>
      <c r="AI67" s="287"/>
      <c r="AJ67" s="287"/>
      <c r="AK67" s="287"/>
      <c r="AL67" s="287"/>
      <c r="AM67" s="287"/>
      <c r="AN67" s="287"/>
      <c r="AO67" s="287"/>
      <c r="AP67" s="287"/>
      <c r="AQ67" s="287"/>
      <c r="AR67" s="31"/>
      <c r="AS67" s="31"/>
      <c r="AT67" s="288" t="s">
        <v>162</v>
      </c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 t="s">
        <v>162</v>
      </c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 t="s">
        <v>162</v>
      </c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</row>
    <row r="68" spans="1:77" ht="13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9"/>
      <c r="W68" s="31"/>
      <c r="X68" s="31"/>
      <c r="Y68" s="31"/>
      <c r="Z68" s="31"/>
      <c r="AA68" s="31"/>
      <c r="AB68" s="135"/>
      <c r="AC68" s="31"/>
      <c r="AD68" s="31"/>
      <c r="AE68" s="31"/>
      <c r="AF68" s="31"/>
      <c r="AG68" s="31"/>
      <c r="AH68" s="9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9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9"/>
      <c r="BF68" s="31"/>
      <c r="BG68" s="135"/>
      <c r="BH68" s="135"/>
      <c r="BI68" s="135"/>
      <c r="BJ68" s="135"/>
      <c r="BK68" s="135"/>
      <c r="BL68" s="135"/>
      <c r="BM68" s="135"/>
      <c r="BN68" s="31"/>
      <c r="BO68" s="31"/>
      <c r="BP68" s="9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1:77" ht="13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9"/>
      <c r="W69" s="31"/>
      <c r="X69" s="31"/>
      <c r="Y69" s="31"/>
      <c r="Z69" s="31"/>
      <c r="AA69" s="31"/>
      <c r="AB69" s="135"/>
      <c r="AC69" s="31"/>
      <c r="AD69" s="31"/>
      <c r="AE69" s="31"/>
      <c r="AF69" s="31"/>
      <c r="AG69" s="31"/>
      <c r="AH69" s="9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9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9"/>
      <c r="BF69" s="31"/>
      <c r="BG69" s="135"/>
      <c r="BH69" s="135"/>
      <c r="BI69" s="135"/>
      <c r="BJ69" s="135"/>
      <c r="BK69" s="135"/>
      <c r="BL69" s="135"/>
      <c r="BM69" s="135"/>
      <c r="BN69" s="31"/>
      <c r="BO69" s="31"/>
      <c r="BP69" s="9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1:77" ht="13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9"/>
      <c r="W70" s="31"/>
      <c r="X70" s="31"/>
      <c r="Y70" s="31"/>
      <c r="Z70" s="31"/>
      <c r="AA70" s="31"/>
      <c r="AB70" s="135"/>
      <c r="AC70" s="31"/>
      <c r="AD70" s="31"/>
      <c r="AE70" s="31"/>
      <c r="AF70" s="31"/>
      <c r="AG70" s="31"/>
      <c r="AH70" s="9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9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9"/>
      <c r="BF70" s="31"/>
      <c r="BG70" s="135"/>
      <c r="BH70" s="135"/>
      <c r="BI70" s="135"/>
      <c r="BJ70" s="135"/>
      <c r="BK70" s="135"/>
      <c r="BL70" s="135"/>
      <c r="BM70" s="135"/>
      <c r="BN70" s="31"/>
      <c r="BO70" s="31"/>
      <c r="BP70" s="9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1:77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9"/>
      <c r="W71" s="31"/>
      <c r="X71" s="31"/>
      <c r="Y71" s="31"/>
      <c r="Z71" s="31"/>
      <c r="AA71" s="31"/>
      <c r="AB71" s="135"/>
      <c r="AC71" s="31"/>
      <c r="AD71" s="31"/>
      <c r="AE71" s="31"/>
      <c r="AF71" s="31"/>
      <c r="AG71" s="31"/>
      <c r="AH71" s="9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9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9"/>
      <c r="BF71" s="31"/>
      <c r="BG71" s="135"/>
      <c r="BH71" s="135"/>
      <c r="BI71" s="135"/>
      <c r="BJ71" s="135"/>
      <c r="BK71" s="135"/>
      <c r="BL71" s="135"/>
      <c r="BM71" s="135"/>
      <c r="BN71" s="31"/>
      <c r="BO71" s="31"/>
      <c r="BP71" s="9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1:77" ht="13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9"/>
      <c r="W72" s="31"/>
      <c r="X72" s="31"/>
      <c r="Y72" s="31"/>
      <c r="Z72" s="31"/>
      <c r="AA72" s="31"/>
      <c r="AB72" s="135"/>
      <c r="AC72" s="31"/>
      <c r="AD72" s="31"/>
      <c r="AE72" s="31"/>
      <c r="AF72" s="31"/>
      <c r="AG72" s="31"/>
      <c r="AH72" s="9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9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9"/>
      <c r="BF72" s="31"/>
      <c r="BG72" s="135"/>
      <c r="BH72" s="135"/>
      <c r="BI72" s="135"/>
      <c r="BJ72" s="135"/>
      <c r="BK72" s="135"/>
      <c r="BL72" s="135"/>
      <c r="BM72" s="135"/>
      <c r="BN72" s="31"/>
      <c r="BO72" s="31"/>
      <c r="BP72" s="9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1:77" ht="13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9"/>
      <c r="W73" s="31"/>
      <c r="X73" s="31"/>
      <c r="Y73" s="31"/>
      <c r="Z73" s="31"/>
      <c r="AA73" s="31"/>
      <c r="AB73" s="135"/>
      <c r="AC73" s="31"/>
      <c r="AD73" s="31"/>
      <c r="AE73" s="31"/>
      <c r="AF73" s="31"/>
      <c r="AG73" s="31"/>
      <c r="AH73" s="9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9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9"/>
      <c r="BF73" s="31"/>
      <c r="BG73" s="135"/>
      <c r="BH73" s="135"/>
      <c r="BI73" s="135"/>
      <c r="BJ73" s="135"/>
      <c r="BK73" s="135"/>
      <c r="BL73" s="135"/>
      <c r="BM73" s="135"/>
      <c r="BN73" s="31"/>
      <c r="BO73" s="31"/>
      <c r="BP73" s="9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1:77" ht="13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9"/>
      <c r="W74" s="31"/>
      <c r="X74" s="31"/>
      <c r="Y74" s="31"/>
      <c r="Z74" s="31"/>
      <c r="AA74" s="31"/>
      <c r="AB74" s="135"/>
      <c r="AC74" s="31"/>
      <c r="AD74" s="31"/>
      <c r="AE74" s="31"/>
      <c r="AF74" s="31"/>
      <c r="AG74" s="31"/>
      <c r="AH74" s="9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9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9"/>
      <c r="BF74" s="31"/>
      <c r="BG74" s="135"/>
      <c r="BH74" s="135"/>
      <c r="BI74" s="135"/>
      <c r="BJ74" s="135"/>
      <c r="BK74" s="135"/>
      <c r="BL74" s="135"/>
      <c r="BM74" s="135"/>
      <c r="BN74" s="31"/>
      <c r="BO74" s="31"/>
      <c r="BP74" s="9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1:77" ht="13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9"/>
      <c r="W75" s="31"/>
      <c r="X75" s="31"/>
      <c r="Y75" s="31"/>
      <c r="Z75" s="31"/>
      <c r="AA75" s="31"/>
      <c r="AB75" s="135"/>
      <c r="AC75" s="31"/>
      <c r="AD75" s="31"/>
      <c r="AE75" s="31"/>
      <c r="AF75" s="31"/>
      <c r="AG75" s="31"/>
      <c r="AH75" s="9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9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9"/>
      <c r="BF75" s="31"/>
      <c r="BG75" s="135"/>
      <c r="BH75" s="135"/>
      <c r="BI75" s="135"/>
      <c r="BJ75" s="135"/>
      <c r="BK75" s="135"/>
      <c r="BL75" s="135"/>
      <c r="BM75" s="135"/>
      <c r="BN75" s="31"/>
      <c r="BO75" s="31"/>
      <c r="BP75" s="9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1:77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9"/>
      <c r="W76" s="31"/>
      <c r="X76" s="31"/>
      <c r="Y76" s="31"/>
      <c r="Z76" s="31"/>
      <c r="AA76" s="31"/>
      <c r="AB76" s="135"/>
      <c r="AC76" s="31"/>
      <c r="AD76" s="31"/>
      <c r="AE76" s="31"/>
      <c r="AF76" s="31"/>
      <c r="AG76" s="31"/>
      <c r="AH76" s="9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9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9"/>
      <c r="BF76" s="31"/>
      <c r="BG76" s="135"/>
      <c r="BH76" s="135"/>
      <c r="BI76" s="135"/>
      <c r="BJ76" s="135"/>
      <c r="BK76" s="135"/>
      <c r="BL76" s="135"/>
      <c r="BM76" s="135"/>
      <c r="BN76" s="31"/>
      <c r="BO76" s="31"/>
      <c r="BP76" s="9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1:77" ht="13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9"/>
      <c r="W77" s="31"/>
      <c r="X77" s="31"/>
      <c r="Y77" s="31"/>
      <c r="Z77" s="31"/>
      <c r="AA77" s="31"/>
      <c r="AB77" s="135"/>
      <c r="AC77" s="31"/>
      <c r="AD77" s="31"/>
      <c r="AE77" s="31"/>
      <c r="AF77" s="31"/>
      <c r="AG77" s="31"/>
      <c r="AH77" s="9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9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9"/>
      <c r="BF77" s="31"/>
      <c r="BG77" s="135"/>
      <c r="BH77" s="135"/>
      <c r="BI77" s="135"/>
      <c r="BJ77" s="135"/>
      <c r="BK77" s="135"/>
      <c r="BL77" s="135"/>
      <c r="BM77" s="135"/>
      <c r="BN77" s="31"/>
      <c r="BO77" s="31"/>
      <c r="BP77" s="9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1:77" ht="13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9"/>
      <c r="W78" s="31"/>
      <c r="X78" s="31"/>
      <c r="Y78" s="31"/>
      <c r="Z78" s="31"/>
      <c r="AA78" s="31"/>
      <c r="AB78" s="135"/>
      <c r="AC78" s="31"/>
      <c r="AD78" s="31"/>
      <c r="AE78" s="31"/>
      <c r="AF78" s="31"/>
      <c r="AG78" s="31"/>
      <c r="AH78" s="9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9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9"/>
      <c r="BF78" s="31"/>
      <c r="BG78" s="135"/>
      <c r="BH78" s="135"/>
      <c r="BI78" s="135"/>
      <c r="BJ78" s="135"/>
      <c r="BK78" s="135"/>
      <c r="BL78" s="135"/>
      <c r="BM78" s="135"/>
      <c r="BN78" s="31"/>
      <c r="BO78" s="31"/>
      <c r="BP78" s="9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 ht="13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9"/>
      <c r="W79" s="31"/>
      <c r="X79" s="31"/>
      <c r="Y79" s="31"/>
      <c r="Z79" s="31"/>
      <c r="AA79" s="31"/>
      <c r="AB79" s="135"/>
      <c r="AC79" s="31"/>
      <c r="AD79" s="31"/>
      <c r="AE79" s="31"/>
      <c r="AF79" s="31"/>
      <c r="AG79" s="31"/>
      <c r="AH79" s="9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9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9"/>
      <c r="BF79" s="31"/>
      <c r="BG79" s="135"/>
      <c r="BH79" s="135"/>
      <c r="BI79" s="135"/>
      <c r="BJ79" s="135"/>
      <c r="BK79" s="135"/>
      <c r="BL79" s="135"/>
      <c r="BM79" s="135"/>
      <c r="BN79" s="31"/>
      <c r="BO79" s="31"/>
      <c r="BP79" s="9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77" ht="13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9"/>
      <c r="W80" s="31"/>
      <c r="X80" s="31"/>
      <c r="Y80" s="31"/>
      <c r="Z80" s="31"/>
      <c r="AA80" s="31"/>
      <c r="AB80" s="135"/>
      <c r="AC80" s="31"/>
      <c r="AD80" s="31"/>
      <c r="AE80" s="31"/>
      <c r="AF80" s="31"/>
      <c r="AG80" s="31"/>
      <c r="AH80" s="9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9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9"/>
      <c r="BF80" s="31"/>
      <c r="BG80" s="135"/>
      <c r="BH80" s="135"/>
      <c r="BI80" s="135"/>
      <c r="BJ80" s="135"/>
      <c r="BK80" s="135"/>
      <c r="BL80" s="135"/>
      <c r="BM80" s="135"/>
      <c r="BN80" s="31"/>
      <c r="BO80" s="31"/>
      <c r="BP80" s="9"/>
      <c r="BQ80" s="31"/>
      <c r="BR80" s="31"/>
      <c r="BS80" s="31"/>
      <c r="BT80" s="31"/>
      <c r="BU80" s="31"/>
      <c r="BV80" s="31"/>
      <c r="BW80" s="31"/>
      <c r="BX80" s="31"/>
      <c r="BY80" s="31"/>
    </row>
    <row r="81" spans="1:77" ht="13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9"/>
      <c r="W81" s="31"/>
      <c r="X81" s="31"/>
      <c r="Y81" s="31"/>
      <c r="Z81" s="31"/>
      <c r="AA81" s="31"/>
      <c r="AB81" s="135"/>
      <c r="AC81" s="31"/>
      <c r="AD81" s="31"/>
      <c r="AE81" s="31"/>
      <c r="AF81" s="31"/>
      <c r="AG81" s="31"/>
      <c r="AH81" s="9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9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9"/>
      <c r="BF81" s="31"/>
      <c r="BG81" s="135"/>
      <c r="BH81" s="135"/>
      <c r="BI81" s="135"/>
      <c r="BJ81" s="135"/>
      <c r="BK81" s="135"/>
      <c r="BL81" s="135"/>
      <c r="BM81" s="135"/>
      <c r="BN81" s="31"/>
      <c r="BO81" s="31"/>
      <c r="BP81" s="9"/>
      <c r="BQ81" s="31"/>
      <c r="BR81" s="31"/>
      <c r="BS81" s="31"/>
      <c r="BT81" s="31"/>
      <c r="BU81" s="31"/>
      <c r="BV81" s="31"/>
      <c r="BW81" s="31"/>
      <c r="BX81" s="31"/>
      <c r="BY81" s="31"/>
    </row>
    <row r="82" spans="1:77" ht="13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9"/>
      <c r="W82" s="31"/>
      <c r="X82" s="31"/>
      <c r="Y82" s="31"/>
      <c r="Z82" s="31"/>
      <c r="AA82" s="31"/>
      <c r="AB82" s="135"/>
      <c r="AC82" s="31"/>
      <c r="AD82" s="31"/>
      <c r="AE82" s="31"/>
      <c r="AF82" s="31"/>
      <c r="AG82" s="31"/>
      <c r="AH82" s="9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9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9"/>
      <c r="BF82" s="31"/>
      <c r="BG82" s="135"/>
      <c r="BH82" s="135"/>
      <c r="BI82" s="135"/>
      <c r="BJ82" s="135"/>
      <c r="BK82" s="135"/>
      <c r="BL82" s="135"/>
      <c r="BM82" s="135"/>
      <c r="BN82" s="31"/>
      <c r="BO82" s="31"/>
      <c r="BP82" s="9"/>
      <c r="BQ82" s="31"/>
      <c r="BR82" s="31"/>
      <c r="BS82" s="31"/>
      <c r="BT82" s="31"/>
      <c r="BU82" s="31"/>
      <c r="BV82" s="31"/>
      <c r="BW82" s="31"/>
      <c r="BX82" s="31"/>
      <c r="BY82" s="31"/>
    </row>
    <row r="83" spans="1:77" ht="13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9"/>
      <c r="W83" s="31"/>
      <c r="X83" s="31"/>
      <c r="Y83" s="31"/>
      <c r="Z83" s="31"/>
      <c r="AA83" s="31"/>
      <c r="AB83" s="135"/>
      <c r="AC83" s="31"/>
      <c r="AD83" s="31"/>
      <c r="AE83" s="31"/>
      <c r="AF83" s="31"/>
      <c r="AG83" s="31"/>
      <c r="AH83" s="9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9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9"/>
      <c r="BF83" s="31"/>
      <c r="BG83" s="135"/>
      <c r="BH83" s="135"/>
      <c r="BI83" s="135"/>
      <c r="BJ83" s="135"/>
      <c r="BK83" s="135"/>
      <c r="BL83" s="135"/>
      <c r="BM83" s="135"/>
      <c r="BN83" s="31"/>
      <c r="BO83" s="31"/>
      <c r="BP83" s="9"/>
      <c r="BQ83" s="31"/>
      <c r="BR83" s="31"/>
      <c r="BS83" s="31"/>
      <c r="BT83" s="31"/>
      <c r="BU83" s="31"/>
      <c r="BV83" s="31"/>
      <c r="BW83" s="31"/>
      <c r="BX83" s="31"/>
      <c r="BY83" s="31"/>
    </row>
    <row r="84" spans="1:77" ht="13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9"/>
      <c r="W84" s="31"/>
      <c r="X84" s="31"/>
      <c r="Y84" s="31"/>
      <c r="Z84" s="31"/>
      <c r="AA84" s="31"/>
      <c r="AB84" s="135"/>
      <c r="AC84" s="31"/>
      <c r="AD84" s="31"/>
      <c r="AE84" s="31"/>
      <c r="AF84" s="31"/>
      <c r="AG84" s="31"/>
      <c r="AH84" s="9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9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9"/>
      <c r="BF84" s="31"/>
      <c r="BG84" s="135"/>
      <c r="BH84" s="135"/>
      <c r="BI84" s="135"/>
      <c r="BJ84" s="135"/>
      <c r="BK84" s="135"/>
      <c r="BL84" s="135"/>
      <c r="BM84" s="135"/>
      <c r="BN84" s="31"/>
      <c r="BO84" s="31"/>
      <c r="BP84" s="9"/>
      <c r="BQ84" s="31"/>
      <c r="BR84" s="31"/>
      <c r="BS84" s="31"/>
      <c r="BT84" s="31"/>
      <c r="BU84" s="31"/>
      <c r="BV84" s="31"/>
      <c r="BW84" s="31"/>
      <c r="BX84" s="31"/>
      <c r="BY84" s="31"/>
    </row>
    <row r="85" spans="1:77" ht="13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9"/>
      <c r="W85" s="31"/>
      <c r="X85" s="31"/>
      <c r="Y85" s="31"/>
      <c r="Z85" s="31"/>
      <c r="AA85" s="31"/>
      <c r="AB85" s="135"/>
      <c r="AC85" s="31"/>
      <c r="AD85" s="31"/>
      <c r="AE85" s="31"/>
      <c r="AF85" s="31"/>
      <c r="AG85" s="31"/>
      <c r="AH85" s="9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9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9"/>
      <c r="BF85" s="31"/>
      <c r="BG85" s="135"/>
      <c r="BH85" s="135"/>
      <c r="BI85" s="135"/>
      <c r="BJ85" s="135"/>
      <c r="BK85" s="135"/>
      <c r="BL85" s="135"/>
      <c r="BM85" s="135"/>
      <c r="BN85" s="31"/>
      <c r="BO85" s="31"/>
      <c r="BP85" s="9"/>
      <c r="BQ85" s="31"/>
      <c r="BR85" s="31"/>
      <c r="BS85" s="31"/>
      <c r="BT85" s="31"/>
      <c r="BU85" s="31"/>
      <c r="BV85" s="31"/>
      <c r="BW85" s="31"/>
      <c r="BX85" s="31"/>
      <c r="BY85" s="31"/>
    </row>
    <row r="86" spans="1:77" ht="13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9"/>
      <c r="W86" s="31"/>
      <c r="X86" s="31"/>
      <c r="Y86" s="31"/>
      <c r="Z86" s="31"/>
      <c r="AA86" s="31"/>
      <c r="AB86" s="135"/>
      <c r="AC86" s="31"/>
      <c r="AD86" s="31"/>
      <c r="AE86" s="31"/>
      <c r="AF86" s="31"/>
      <c r="AG86" s="31"/>
      <c r="AH86" s="9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9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9"/>
      <c r="BF86" s="31"/>
      <c r="BG86" s="135"/>
      <c r="BH86" s="135"/>
      <c r="BI86" s="135"/>
      <c r="BJ86" s="135"/>
      <c r="BK86" s="135"/>
      <c r="BL86" s="135"/>
      <c r="BM86" s="135"/>
      <c r="BN86" s="31"/>
      <c r="BO86" s="31"/>
      <c r="BP86" s="9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1:77" ht="13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9"/>
      <c r="W87" s="31"/>
      <c r="X87" s="31"/>
      <c r="Y87" s="31"/>
      <c r="Z87" s="31"/>
      <c r="AA87" s="31"/>
      <c r="AB87" s="135"/>
      <c r="AC87" s="31"/>
      <c r="AD87" s="31"/>
      <c r="AE87" s="31"/>
      <c r="AF87" s="31"/>
      <c r="AG87" s="31"/>
      <c r="AH87" s="9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9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9"/>
      <c r="BF87" s="31"/>
      <c r="BG87" s="135"/>
      <c r="BH87" s="135"/>
      <c r="BI87" s="135"/>
      <c r="BJ87" s="135"/>
      <c r="BK87" s="135"/>
      <c r="BL87" s="135"/>
      <c r="BM87" s="135"/>
      <c r="BN87" s="31"/>
      <c r="BO87" s="31"/>
      <c r="BP87" s="9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77" ht="13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9"/>
      <c r="W88" s="31"/>
      <c r="X88" s="31"/>
      <c r="Y88" s="31"/>
      <c r="Z88" s="31"/>
      <c r="AA88" s="31"/>
      <c r="AB88" s="135"/>
      <c r="AC88" s="31"/>
      <c r="AD88" s="31"/>
      <c r="AE88" s="31"/>
      <c r="AF88" s="31"/>
      <c r="AG88" s="31"/>
      <c r="AH88" s="9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9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9"/>
      <c r="BF88" s="31"/>
      <c r="BG88" s="135"/>
      <c r="BH88" s="135"/>
      <c r="BI88" s="135"/>
      <c r="BJ88" s="135"/>
      <c r="BK88" s="135"/>
      <c r="BL88" s="135"/>
      <c r="BM88" s="135"/>
      <c r="BN88" s="31"/>
      <c r="BO88" s="31"/>
      <c r="BP88" s="9"/>
      <c r="BQ88" s="31"/>
      <c r="BR88" s="31"/>
      <c r="BS88" s="31"/>
      <c r="BT88" s="31"/>
      <c r="BU88" s="31"/>
      <c r="BV88" s="31"/>
      <c r="BW88" s="31"/>
      <c r="BX88" s="31"/>
      <c r="BY88" s="31"/>
    </row>
    <row r="89" spans="1:77" ht="13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9"/>
      <c r="W89" s="31"/>
      <c r="X89" s="31"/>
      <c r="Y89" s="31"/>
      <c r="Z89" s="31"/>
      <c r="AA89" s="31"/>
      <c r="AB89" s="135"/>
      <c r="AC89" s="31"/>
      <c r="AD89" s="31"/>
      <c r="AE89" s="31"/>
      <c r="AF89" s="31"/>
      <c r="AG89" s="31"/>
      <c r="AH89" s="9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9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9"/>
      <c r="BF89" s="31"/>
      <c r="BG89" s="135"/>
      <c r="BH89" s="135"/>
      <c r="BI89" s="135"/>
      <c r="BJ89" s="135"/>
      <c r="BK89" s="135"/>
      <c r="BL89" s="135"/>
      <c r="BM89" s="135"/>
      <c r="BN89" s="31"/>
      <c r="BO89" s="31"/>
      <c r="BP89" s="9"/>
      <c r="BQ89" s="31"/>
      <c r="BR89" s="31"/>
      <c r="BS89" s="31"/>
      <c r="BT89" s="31"/>
      <c r="BU89" s="31"/>
      <c r="BV89" s="31"/>
      <c r="BW89" s="31"/>
      <c r="BX89" s="31"/>
      <c r="BY89" s="31"/>
    </row>
    <row r="90" spans="1:77" ht="13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9"/>
      <c r="W90" s="31"/>
      <c r="X90" s="31"/>
      <c r="Y90" s="31"/>
      <c r="Z90" s="31"/>
      <c r="AA90" s="31"/>
      <c r="AB90" s="135"/>
      <c r="AC90" s="31"/>
      <c r="AD90" s="31"/>
      <c r="AE90" s="31"/>
      <c r="AF90" s="31"/>
      <c r="AG90" s="31"/>
      <c r="AH90" s="9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9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9"/>
      <c r="BF90" s="31"/>
      <c r="BG90" s="135"/>
      <c r="BH90" s="135"/>
      <c r="BI90" s="135"/>
      <c r="BJ90" s="135"/>
      <c r="BK90" s="135"/>
      <c r="BL90" s="135"/>
      <c r="BM90" s="135"/>
      <c r="BN90" s="31"/>
      <c r="BO90" s="31"/>
      <c r="BP90" s="9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1:77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9"/>
      <c r="W91" s="31"/>
      <c r="X91" s="31"/>
      <c r="Y91" s="31"/>
      <c r="Z91" s="31"/>
      <c r="AA91" s="31"/>
      <c r="AB91" s="135"/>
      <c r="AC91" s="31"/>
      <c r="AD91" s="31"/>
      <c r="AE91" s="31"/>
      <c r="AF91" s="31"/>
      <c r="AG91" s="31"/>
      <c r="AH91" s="9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9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9"/>
      <c r="BF91" s="31"/>
      <c r="BG91" s="135"/>
      <c r="BH91" s="135"/>
      <c r="BI91" s="135"/>
      <c r="BJ91" s="135"/>
      <c r="BK91" s="135"/>
      <c r="BL91" s="135"/>
      <c r="BM91" s="135"/>
      <c r="BN91" s="31"/>
      <c r="BO91" s="31"/>
      <c r="BP91" s="9"/>
      <c r="BQ91" s="31"/>
      <c r="BR91" s="31"/>
      <c r="BS91" s="31"/>
      <c r="BT91" s="31"/>
      <c r="BU91" s="31"/>
      <c r="BV91" s="31"/>
      <c r="BW91" s="31"/>
      <c r="BX91" s="31"/>
      <c r="BY91" s="31"/>
    </row>
    <row r="92" spans="1:77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9"/>
      <c r="W92" s="31"/>
      <c r="X92" s="31"/>
      <c r="Y92" s="31"/>
      <c r="Z92" s="31"/>
      <c r="AA92" s="31"/>
      <c r="AB92" s="135"/>
      <c r="AC92" s="31"/>
      <c r="AD92" s="31"/>
      <c r="AE92" s="31"/>
      <c r="AF92" s="31"/>
      <c r="AG92" s="31"/>
      <c r="AH92" s="9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9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9"/>
      <c r="BF92" s="31"/>
      <c r="BG92" s="135"/>
      <c r="BH92" s="135"/>
      <c r="BI92" s="135"/>
      <c r="BJ92" s="135"/>
      <c r="BK92" s="135"/>
      <c r="BL92" s="135"/>
      <c r="BM92" s="135"/>
      <c r="BN92" s="31"/>
      <c r="BO92" s="31"/>
      <c r="BP92" s="9"/>
      <c r="BQ92" s="31"/>
      <c r="BR92" s="31"/>
      <c r="BS92" s="31"/>
      <c r="BT92" s="31"/>
      <c r="BU92" s="31"/>
      <c r="BV92" s="31"/>
      <c r="BW92" s="31"/>
      <c r="BX92" s="31"/>
      <c r="BY92" s="31"/>
    </row>
    <row r="93" spans="1:77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9"/>
      <c r="W93" s="31"/>
      <c r="X93" s="31"/>
      <c r="Y93" s="31"/>
      <c r="Z93" s="31"/>
      <c r="AA93" s="31"/>
      <c r="AB93" s="135"/>
      <c r="AC93" s="31"/>
      <c r="AD93" s="31"/>
      <c r="AE93" s="31"/>
      <c r="AF93" s="31"/>
      <c r="AG93" s="31"/>
      <c r="AH93" s="9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9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9"/>
      <c r="BF93" s="31"/>
      <c r="BG93" s="135"/>
      <c r="BH93" s="135"/>
      <c r="BI93" s="135"/>
      <c r="BJ93" s="135"/>
      <c r="BK93" s="135"/>
      <c r="BL93" s="135"/>
      <c r="BM93" s="135"/>
      <c r="BN93" s="31"/>
      <c r="BO93" s="31"/>
      <c r="BP93" s="9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9"/>
      <c r="W94" s="31"/>
      <c r="X94" s="31"/>
      <c r="Y94" s="31"/>
      <c r="Z94" s="31"/>
      <c r="AA94" s="31"/>
      <c r="AB94" s="135"/>
      <c r="AC94" s="31"/>
      <c r="AD94" s="31"/>
      <c r="AE94" s="31"/>
      <c r="AF94" s="31"/>
      <c r="AG94" s="31"/>
      <c r="AH94" s="9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9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9"/>
      <c r="BF94" s="31"/>
      <c r="BG94" s="135"/>
      <c r="BH94" s="135"/>
      <c r="BI94" s="135"/>
      <c r="BJ94" s="135"/>
      <c r="BK94" s="135"/>
      <c r="BL94" s="135"/>
      <c r="BM94" s="135"/>
      <c r="BN94" s="31"/>
      <c r="BO94" s="31"/>
      <c r="BP94" s="9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77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9"/>
      <c r="W95" s="31"/>
      <c r="X95" s="31"/>
      <c r="Y95" s="31"/>
      <c r="Z95" s="31"/>
      <c r="AA95" s="31"/>
      <c r="AB95" s="135"/>
      <c r="AC95" s="31"/>
      <c r="AD95" s="31"/>
      <c r="AE95" s="31"/>
      <c r="AF95" s="31"/>
      <c r="AG95" s="31"/>
      <c r="AH95" s="9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9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9"/>
      <c r="BF95" s="31"/>
      <c r="BG95" s="135"/>
      <c r="BH95" s="135"/>
      <c r="BI95" s="135"/>
      <c r="BJ95" s="135"/>
      <c r="BK95" s="135"/>
      <c r="BL95" s="135"/>
      <c r="BM95" s="135"/>
      <c r="BN95" s="31"/>
      <c r="BO95" s="31"/>
      <c r="BP95" s="9"/>
      <c r="BQ95" s="31"/>
      <c r="BR95" s="31"/>
      <c r="BS95" s="31"/>
      <c r="BT95" s="31"/>
      <c r="BU95" s="31"/>
      <c r="BV95" s="31"/>
      <c r="BW95" s="31"/>
      <c r="BX95" s="31"/>
      <c r="BY95" s="31"/>
    </row>
    <row r="96" spans="1:77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9"/>
      <c r="W96" s="31"/>
      <c r="X96" s="31"/>
      <c r="Y96" s="31"/>
      <c r="Z96" s="31"/>
      <c r="AA96" s="31"/>
      <c r="AB96" s="135"/>
      <c r="AC96" s="31"/>
      <c r="AD96" s="31"/>
      <c r="AE96" s="31"/>
      <c r="AF96" s="31"/>
      <c r="AG96" s="31"/>
      <c r="AH96" s="9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9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9"/>
      <c r="BF96" s="31"/>
      <c r="BG96" s="135"/>
      <c r="BH96" s="135"/>
      <c r="BI96" s="135"/>
      <c r="BJ96" s="135"/>
      <c r="BK96" s="135"/>
      <c r="BL96" s="135"/>
      <c r="BM96" s="135"/>
      <c r="BN96" s="31"/>
      <c r="BO96" s="31"/>
      <c r="BP96" s="9"/>
      <c r="BQ96" s="31"/>
      <c r="BR96" s="31"/>
      <c r="BS96" s="31"/>
      <c r="BT96" s="31"/>
      <c r="BU96" s="31"/>
      <c r="BV96" s="31"/>
      <c r="BW96" s="31"/>
      <c r="BX96" s="31"/>
      <c r="BY96" s="31"/>
    </row>
    <row r="97" spans="1:77" ht="13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9"/>
      <c r="W97" s="31"/>
      <c r="X97" s="31"/>
      <c r="Y97" s="31"/>
      <c r="Z97" s="31"/>
      <c r="AA97" s="31"/>
      <c r="AB97" s="135"/>
      <c r="AC97" s="31"/>
      <c r="AD97" s="31"/>
      <c r="AE97" s="31"/>
      <c r="AF97" s="31"/>
      <c r="AG97" s="31"/>
      <c r="AH97" s="9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9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9"/>
      <c r="BF97" s="31"/>
      <c r="BG97" s="135"/>
      <c r="BH97" s="135"/>
      <c r="BI97" s="135"/>
      <c r="BJ97" s="135"/>
      <c r="BK97" s="135"/>
      <c r="BL97" s="135"/>
      <c r="BM97" s="135"/>
      <c r="BN97" s="31"/>
      <c r="BO97" s="31"/>
      <c r="BP97" s="9"/>
      <c r="BQ97" s="31"/>
      <c r="BR97" s="31"/>
      <c r="BS97" s="31"/>
      <c r="BT97" s="31"/>
      <c r="BU97" s="31"/>
      <c r="BV97" s="31"/>
      <c r="BW97" s="31"/>
      <c r="BX97" s="31"/>
      <c r="BY97" s="31"/>
    </row>
    <row r="98" spans="1:77" ht="13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9"/>
      <c r="W98" s="31"/>
      <c r="X98" s="31"/>
      <c r="Y98" s="31"/>
      <c r="Z98" s="31"/>
      <c r="AA98" s="31"/>
      <c r="AB98" s="135"/>
      <c r="AC98" s="31"/>
      <c r="AD98" s="31"/>
      <c r="AE98" s="31"/>
      <c r="AF98" s="31"/>
      <c r="AG98" s="31"/>
      <c r="AH98" s="9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9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9"/>
      <c r="BF98" s="31"/>
      <c r="BG98" s="135"/>
      <c r="BH98" s="135"/>
      <c r="BI98" s="135"/>
      <c r="BJ98" s="135"/>
      <c r="BK98" s="135"/>
      <c r="BL98" s="135"/>
      <c r="BM98" s="135"/>
      <c r="BN98" s="31"/>
      <c r="BO98" s="31"/>
      <c r="BP98" s="9"/>
      <c r="BQ98" s="31"/>
      <c r="BR98" s="31"/>
      <c r="BS98" s="31"/>
      <c r="BT98" s="31"/>
      <c r="BU98" s="31"/>
      <c r="BV98" s="31"/>
      <c r="BW98" s="31"/>
      <c r="BX98" s="31"/>
      <c r="BY98" s="31"/>
    </row>
    <row r="99" spans="1:77" ht="13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9"/>
      <c r="W99" s="31"/>
      <c r="X99" s="31"/>
      <c r="Y99" s="31"/>
      <c r="Z99" s="31"/>
      <c r="AA99" s="31"/>
      <c r="AB99" s="135"/>
      <c r="AC99" s="31"/>
      <c r="AD99" s="31"/>
      <c r="AE99" s="31"/>
      <c r="AF99" s="31"/>
      <c r="AG99" s="31"/>
      <c r="AH99" s="9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9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9"/>
      <c r="BF99" s="31"/>
      <c r="BG99" s="135"/>
      <c r="BH99" s="135"/>
      <c r="BI99" s="135"/>
      <c r="BJ99" s="135"/>
      <c r="BK99" s="135"/>
      <c r="BL99" s="135"/>
      <c r="BM99" s="135"/>
      <c r="BN99" s="31"/>
      <c r="BO99" s="31"/>
      <c r="BP99" s="9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 ht="13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9"/>
      <c r="W100" s="31"/>
      <c r="X100" s="31"/>
      <c r="Y100" s="31"/>
      <c r="Z100" s="31"/>
      <c r="AA100" s="31"/>
      <c r="AB100" s="135"/>
      <c r="AC100" s="31"/>
      <c r="AD100" s="31"/>
      <c r="AE100" s="31"/>
      <c r="AF100" s="31"/>
      <c r="AG100" s="31"/>
      <c r="AH100" s="9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9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9"/>
      <c r="BF100" s="31"/>
      <c r="BG100" s="135"/>
      <c r="BH100" s="135"/>
      <c r="BI100" s="135"/>
      <c r="BJ100" s="135"/>
      <c r="BK100" s="135"/>
      <c r="BL100" s="135"/>
      <c r="BM100" s="135"/>
      <c r="BN100" s="31"/>
      <c r="BO100" s="31"/>
      <c r="BP100" s="9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 ht="13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9"/>
      <c r="W101" s="31"/>
      <c r="X101" s="31"/>
      <c r="Y101" s="31"/>
      <c r="Z101" s="31"/>
      <c r="AA101" s="31"/>
      <c r="AB101" s="135"/>
      <c r="AC101" s="31"/>
      <c r="AD101" s="31"/>
      <c r="AE101" s="31"/>
      <c r="AF101" s="31"/>
      <c r="AG101" s="31"/>
      <c r="AH101" s="9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9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9"/>
      <c r="BF101" s="31"/>
      <c r="BG101" s="135"/>
      <c r="BH101" s="135"/>
      <c r="BI101" s="135"/>
      <c r="BJ101" s="135"/>
      <c r="BK101" s="135"/>
      <c r="BL101" s="135"/>
      <c r="BM101" s="135"/>
      <c r="BN101" s="31"/>
      <c r="BO101" s="31"/>
      <c r="BP101" s="9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 ht="13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9"/>
      <c r="W102" s="31"/>
      <c r="X102" s="31"/>
      <c r="Y102" s="31"/>
      <c r="Z102" s="31"/>
      <c r="AA102" s="31"/>
      <c r="AB102" s="135"/>
      <c r="AC102" s="31"/>
      <c r="AD102" s="31"/>
      <c r="AE102" s="31"/>
      <c r="AF102" s="31"/>
      <c r="AG102" s="31"/>
      <c r="AH102" s="9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9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9"/>
      <c r="BF102" s="31"/>
      <c r="BG102" s="135"/>
      <c r="BH102" s="135"/>
      <c r="BI102" s="135"/>
      <c r="BJ102" s="135"/>
      <c r="BK102" s="135"/>
      <c r="BL102" s="135"/>
      <c r="BM102" s="135"/>
      <c r="BN102" s="31"/>
      <c r="BO102" s="31"/>
      <c r="BP102" s="9"/>
      <c r="BQ102" s="31"/>
      <c r="BR102" s="31"/>
      <c r="BS102" s="31"/>
      <c r="BT102" s="31"/>
      <c r="BU102" s="31"/>
      <c r="BV102" s="31"/>
      <c r="BW102" s="31"/>
      <c r="BX102" s="31"/>
      <c r="BY102" s="31"/>
    </row>
    <row r="103" spans="1:77" ht="13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9"/>
      <c r="W103" s="31"/>
      <c r="X103" s="31"/>
      <c r="Y103" s="31"/>
      <c r="Z103" s="31"/>
      <c r="AA103" s="31"/>
      <c r="AB103" s="135"/>
      <c r="AC103" s="31"/>
      <c r="AD103" s="31"/>
      <c r="AE103" s="31"/>
      <c r="AF103" s="31"/>
      <c r="AG103" s="31"/>
      <c r="AH103" s="9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9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9"/>
      <c r="BF103" s="31"/>
      <c r="BG103" s="135"/>
      <c r="BH103" s="135"/>
      <c r="BI103" s="135"/>
      <c r="BJ103" s="135"/>
      <c r="BK103" s="135"/>
      <c r="BL103" s="135"/>
      <c r="BM103" s="135"/>
      <c r="BN103" s="31"/>
      <c r="BO103" s="31"/>
      <c r="BP103" s="9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 ht="13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9"/>
      <c r="W104" s="31"/>
      <c r="X104" s="31"/>
      <c r="Y104" s="31"/>
      <c r="Z104" s="31"/>
      <c r="AA104" s="31"/>
      <c r="AB104" s="135"/>
      <c r="AC104" s="31"/>
      <c r="AD104" s="31"/>
      <c r="AE104" s="31"/>
      <c r="AF104" s="31"/>
      <c r="AG104" s="31"/>
      <c r="AH104" s="9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9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9"/>
      <c r="BF104" s="31"/>
      <c r="BG104" s="135"/>
      <c r="BH104" s="135"/>
      <c r="BI104" s="135"/>
      <c r="BJ104" s="135"/>
      <c r="BK104" s="135"/>
      <c r="BL104" s="135"/>
      <c r="BM104" s="135"/>
      <c r="BN104" s="31"/>
      <c r="BO104" s="31"/>
      <c r="BP104" s="9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 ht="13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9"/>
      <c r="W105" s="31"/>
      <c r="X105" s="31"/>
      <c r="Y105" s="31"/>
      <c r="Z105" s="31"/>
      <c r="AA105" s="31"/>
      <c r="AB105" s="135"/>
      <c r="AC105" s="31"/>
      <c r="AD105" s="31"/>
      <c r="AE105" s="31"/>
      <c r="AF105" s="31"/>
      <c r="AG105" s="31"/>
      <c r="AH105" s="9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9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9"/>
      <c r="BF105" s="31"/>
      <c r="BG105" s="135"/>
      <c r="BH105" s="135"/>
      <c r="BI105" s="135"/>
      <c r="BJ105" s="135"/>
      <c r="BK105" s="135"/>
      <c r="BL105" s="135"/>
      <c r="BM105" s="135"/>
      <c r="BN105" s="31"/>
      <c r="BO105" s="31"/>
      <c r="BP105" s="9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 ht="13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9"/>
      <c r="W106" s="31"/>
      <c r="X106" s="31"/>
      <c r="Y106" s="31"/>
      <c r="Z106" s="31"/>
      <c r="AA106" s="31"/>
      <c r="AB106" s="135"/>
      <c r="AC106" s="31"/>
      <c r="AD106" s="31"/>
      <c r="AE106" s="31"/>
      <c r="AF106" s="31"/>
      <c r="AG106" s="31"/>
      <c r="AH106" s="9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9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9"/>
      <c r="BF106" s="31"/>
      <c r="BG106" s="135"/>
      <c r="BH106" s="135"/>
      <c r="BI106" s="135"/>
      <c r="BJ106" s="135"/>
      <c r="BK106" s="135"/>
      <c r="BL106" s="135"/>
      <c r="BM106" s="135"/>
      <c r="BN106" s="31"/>
      <c r="BO106" s="31"/>
      <c r="BP106" s="9"/>
      <c r="BQ106" s="31"/>
      <c r="BR106" s="31"/>
      <c r="BS106" s="31"/>
      <c r="BT106" s="31"/>
      <c r="BU106" s="31"/>
      <c r="BV106" s="31"/>
      <c r="BW106" s="31"/>
      <c r="BX106" s="31"/>
      <c r="BY106" s="31"/>
    </row>
    <row r="107" spans="1:77" ht="13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9"/>
      <c r="W107" s="31"/>
      <c r="X107" s="31"/>
      <c r="Y107" s="31"/>
      <c r="Z107" s="31"/>
      <c r="AA107" s="31"/>
      <c r="AB107" s="135"/>
      <c r="AC107" s="31"/>
      <c r="AD107" s="31"/>
      <c r="AE107" s="31"/>
      <c r="AF107" s="31"/>
      <c r="AG107" s="31"/>
      <c r="AH107" s="9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9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9"/>
      <c r="BF107" s="31"/>
      <c r="BG107" s="135"/>
      <c r="BH107" s="135"/>
      <c r="BI107" s="135"/>
      <c r="BJ107" s="135"/>
      <c r="BK107" s="135"/>
      <c r="BL107" s="135"/>
      <c r="BM107" s="135"/>
      <c r="BN107" s="31"/>
      <c r="BO107" s="31"/>
      <c r="BP107" s="9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 ht="13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9"/>
      <c r="W108" s="31"/>
      <c r="X108" s="31"/>
      <c r="Y108" s="31"/>
      <c r="Z108" s="31"/>
      <c r="AA108" s="31"/>
      <c r="AB108" s="135"/>
      <c r="AC108" s="31"/>
      <c r="AD108" s="31"/>
      <c r="AE108" s="31"/>
      <c r="AF108" s="31"/>
      <c r="AG108" s="31"/>
      <c r="AH108" s="9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9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9"/>
      <c r="BF108" s="31"/>
      <c r="BG108" s="135"/>
      <c r="BH108" s="135"/>
      <c r="BI108" s="135"/>
      <c r="BJ108" s="135"/>
      <c r="BK108" s="135"/>
      <c r="BL108" s="135"/>
      <c r="BM108" s="135"/>
      <c r="BN108" s="31"/>
      <c r="BO108" s="31"/>
      <c r="BP108" s="9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 ht="13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9"/>
      <c r="W109" s="31"/>
      <c r="X109" s="31"/>
      <c r="Y109" s="31"/>
      <c r="Z109" s="31"/>
      <c r="AA109" s="31"/>
      <c r="AB109" s="135"/>
      <c r="AC109" s="31"/>
      <c r="AD109" s="31"/>
      <c r="AE109" s="31"/>
      <c r="AF109" s="31"/>
      <c r="AG109" s="31"/>
      <c r="AH109" s="9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9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9"/>
      <c r="BF109" s="31"/>
      <c r="BG109" s="135"/>
      <c r="BH109" s="135"/>
      <c r="BI109" s="135"/>
      <c r="BJ109" s="135"/>
      <c r="BK109" s="135"/>
      <c r="BL109" s="135"/>
      <c r="BM109" s="135"/>
      <c r="BN109" s="31"/>
      <c r="BO109" s="31"/>
      <c r="BP109" s="9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 ht="13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9"/>
      <c r="W110" s="31"/>
      <c r="X110" s="31"/>
      <c r="Y110" s="31"/>
      <c r="Z110" s="31"/>
      <c r="AA110" s="31"/>
      <c r="AB110" s="135"/>
      <c r="AC110" s="31"/>
      <c r="AD110" s="31"/>
      <c r="AE110" s="31"/>
      <c r="AF110" s="31"/>
      <c r="AG110" s="31"/>
      <c r="AH110" s="9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9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9"/>
      <c r="BF110" s="31"/>
      <c r="BG110" s="135"/>
      <c r="BH110" s="135"/>
      <c r="BI110" s="135"/>
      <c r="BJ110" s="135"/>
      <c r="BK110" s="135"/>
      <c r="BL110" s="135"/>
      <c r="BM110" s="135"/>
      <c r="BN110" s="31"/>
      <c r="BO110" s="31"/>
      <c r="BP110" s="9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 ht="13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9"/>
      <c r="W111" s="31"/>
      <c r="X111" s="31"/>
      <c r="Y111" s="31"/>
      <c r="Z111" s="31"/>
      <c r="AA111" s="31"/>
      <c r="AB111" s="135"/>
      <c r="AC111" s="31"/>
      <c r="AD111" s="31"/>
      <c r="AE111" s="31"/>
      <c r="AF111" s="31"/>
      <c r="AG111" s="31"/>
      <c r="AH111" s="9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9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9"/>
      <c r="BF111" s="31"/>
      <c r="BG111" s="135"/>
      <c r="BH111" s="135"/>
      <c r="BI111" s="135"/>
      <c r="BJ111" s="135"/>
      <c r="BK111" s="135"/>
      <c r="BL111" s="135"/>
      <c r="BM111" s="135"/>
      <c r="BN111" s="31"/>
      <c r="BO111" s="31"/>
      <c r="BP111" s="9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 ht="13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9"/>
      <c r="W112" s="31"/>
      <c r="X112" s="31"/>
      <c r="Y112" s="31"/>
      <c r="Z112" s="31"/>
      <c r="AA112" s="31"/>
      <c r="AB112" s="135"/>
      <c r="AC112" s="31"/>
      <c r="AD112" s="31"/>
      <c r="AE112" s="31"/>
      <c r="AF112" s="31"/>
      <c r="AG112" s="31"/>
      <c r="AH112" s="9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9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9"/>
      <c r="BF112" s="31"/>
      <c r="BG112" s="135"/>
      <c r="BH112" s="135"/>
      <c r="BI112" s="135"/>
      <c r="BJ112" s="135"/>
      <c r="BK112" s="135"/>
      <c r="BL112" s="135"/>
      <c r="BM112" s="135"/>
      <c r="BN112" s="31"/>
      <c r="BO112" s="31"/>
      <c r="BP112" s="9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77" ht="13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9"/>
      <c r="W113" s="31"/>
      <c r="X113" s="31"/>
      <c r="Y113" s="31"/>
      <c r="Z113" s="31"/>
      <c r="AA113" s="31"/>
      <c r="AB113" s="135"/>
      <c r="AC113" s="31"/>
      <c r="AD113" s="31"/>
      <c r="AE113" s="31"/>
      <c r="AF113" s="31"/>
      <c r="AG113" s="31"/>
      <c r="AH113" s="9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9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9"/>
      <c r="BF113" s="31"/>
      <c r="BG113" s="135"/>
      <c r="BH113" s="135"/>
      <c r="BI113" s="135"/>
      <c r="BJ113" s="135"/>
      <c r="BK113" s="135"/>
      <c r="BL113" s="135"/>
      <c r="BM113" s="135"/>
      <c r="BN113" s="31"/>
      <c r="BO113" s="31"/>
      <c r="BP113" s="9"/>
      <c r="BQ113" s="31"/>
      <c r="BR113" s="31"/>
      <c r="BS113" s="31"/>
      <c r="BT113" s="31"/>
      <c r="BU113" s="31"/>
      <c r="BV113" s="31"/>
      <c r="BW113" s="31"/>
      <c r="BX113" s="31"/>
      <c r="BY113" s="31"/>
    </row>
    <row r="114" spans="1:77" ht="13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9"/>
      <c r="W114" s="31"/>
      <c r="X114" s="31"/>
      <c r="Y114" s="31"/>
      <c r="Z114" s="31"/>
      <c r="AA114" s="31"/>
      <c r="AB114" s="135"/>
      <c r="AC114" s="31"/>
      <c r="AD114" s="31"/>
      <c r="AE114" s="31"/>
      <c r="AF114" s="31"/>
      <c r="AG114" s="31"/>
      <c r="AH114" s="9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9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9"/>
      <c r="BF114" s="31"/>
      <c r="BG114" s="135"/>
      <c r="BH114" s="135"/>
      <c r="BI114" s="135"/>
      <c r="BJ114" s="135"/>
      <c r="BK114" s="135"/>
      <c r="BL114" s="135"/>
      <c r="BM114" s="135"/>
      <c r="BN114" s="31"/>
      <c r="BO114" s="31"/>
      <c r="BP114" s="9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1:77" ht="13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9"/>
      <c r="W115" s="31"/>
      <c r="X115" s="31"/>
      <c r="Y115" s="31"/>
      <c r="Z115" s="31"/>
      <c r="AA115" s="31"/>
      <c r="AB115" s="135"/>
      <c r="AC115" s="31"/>
      <c r="AD115" s="31"/>
      <c r="AE115" s="31"/>
      <c r="AF115" s="31"/>
      <c r="AG115" s="31"/>
      <c r="AH115" s="9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9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9"/>
      <c r="BF115" s="31"/>
      <c r="BG115" s="135"/>
      <c r="BH115" s="135"/>
      <c r="BI115" s="135"/>
      <c r="BJ115" s="135"/>
      <c r="BK115" s="135"/>
      <c r="BL115" s="135"/>
      <c r="BM115" s="135"/>
      <c r="BN115" s="31"/>
      <c r="BO115" s="31"/>
      <c r="BP115" s="9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 ht="13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9"/>
      <c r="W116" s="31"/>
      <c r="X116" s="31"/>
      <c r="Y116" s="31"/>
      <c r="Z116" s="31"/>
      <c r="AA116" s="31"/>
      <c r="AB116" s="135"/>
      <c r="AC116" s="31"/>
      <c r="AD116" s="31"/>
      <c r="AE116" s="31"/>
      <c r="AF116" s="31"/>
      <c r="AG116" s="31"/>
      <c r="AH116" s="9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9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9"/>
      <c r="BF116" s="31"/>
      <c r="BG116" s="135"/>
      <c r="BH116" s="135"/>
      <c r="BI116" s="135"/>
      <c r="BJ116" s="135"/>
      <c r="BK116" s="135"/>
      <c r="BL116" s="135"/>
      <c r="BM116" s="135"/>
      <c r="BN116" s="31"/>
      <c r="BO116" s="31"/>
      <c r="BP116" s="9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 ht="13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9"/>
      <c r="W117" s="31"/>
      <c r="X117" s="31"/>
      <c r="Y117" s="31"/>
      <c r="Z117" s="31"/>
      <c r="AA117" s="31"/>
      <c r="AB117" s="135"/>
      <c r="AC117" s="31"/>
      <c r="AD117" s="31"/>
      <c r="AE117" s="31"/>
      <c r="AF117" s="31"/>
      <c r="AG117" s="31"/>
      <c r="AH117" s="9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9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9"/>
      <c r="BF117" s="31"/>
      <c r="BG117" s="135"/>
      <c r="BH117" s="135"/>
      <c r="BI117" s="135"/>
      <c r="BJ117" s="135"/>
      <c r="BK117" s="135"/>
      <c r="BL117" s="135"/>
      <c r="BM117" s="135"/>
      <c r="BN117" s="31"/>
      <c r="BO117" s="31"/>
      <c r="BP117" s="9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 ht="13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9"/>
      <c r="W118" s="31"/>
      <c r="X118" s="31"/>
      <c r="Y118" s="31"/>
      <c r="Z118" s="31"/>
      <c r="AA118" s="31"/>
      <c r="AB118" s="135"/>
      <c r="AC118" s="31"/>
      <c r="AD118" s="31"/>
      <c r="AE118" s="31"/>
      <c r="AF118" s="31"/>
      <c r="AG118" s="31"/>
      <c r="AH118" s="9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9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9"/>
      <c r="BF118" s="31"/>
      <c r="BG118" s="135"/>
      <c r="BH118" s="135"/>
      <c r="BI118" s="135"/>
      <c r="BJ118" s="135"/>
      <c r="BK118" s="135"/>
      <c r="BL118" s="135"/>
      <c r="BM118" s="135"/>
      <c r="BN118" s="31"/>
      <c r="BO118" s="31"/>
      <c r="BP118" s="9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1:71" ht="12.75" customHeight="1">
      <c r="A119" s="3"/>
      <c r="B119" s="254" t="s">
        <v>6</v>
      </c>
      <c r="C119" s="254"/>
      <c r="D119" s="254"/>
      <c r="E119" s="254"/>
      <c r="F119" s="6"/>
      <c r="G119" s="6"/>
      <c r="H119" s="6"/>
      <c r="I119" s="6"/>
      <c r="J119" s="6"/>
      <c r="K119" s="3"/>
      <c r="L119" s="6"/>
      <c r="M119" s="6"/>
      <c r="N119" s="3" t="s">
        <v>5</v>
      </c>
      <c r="V119" s="3"/>
      <c r="W119" s="6"/>
      <c r="X119" s="6"/>
      <c r="Y119" s="3" t="s">
        <v>5</v>
      </c>
      <c r="AH119" s="3"/>
      <c r="AI119" s="6"/>
      <c r="AJ119" s="6"/>
      <c r="AK119" s="3" t="s">
        <v>5</v>
      </c>
      <c r="AT119" s="3"/>
      <c r="AU119" s="6"/>
      <c r="AV119" s="6"/>
      <c r="AW119" s="3" t="s">
        <v>5</v>
      </c>
      <c r="BE119" s="3"/>
      <c r="BF119" s="6"/>
      <c r="BG119" s="147"/>
      <c r="BH119" s="136" t="s">
        <v>5</v>
      </c>
      <c r="BP119" s="3"/>
      <c r="BQ119" s="6"/>
      <c r="BR119" s="6"/>
      <c r="BS119" s="3" t="s">
        <v>5</v>
      </c>
    </row>
    <row r="120" spans="1:76" ht="9.75" customHeight="1">
      <c r="A120" s="3"/>
      <c r="B120" s="6"/>
      <c r="C120" s="6"/>
      <c r="D120" s="254"/>
      <c r="E120" s="254"/>
      <c r="F120" s="6"/>
      <c r="G120" s="6"/>
      <c r="H120" s="6"/>
      <c r="I120" s="6"/>
      <c r="J120" s="6"/>
      <c r="K120" s="3"/>
      <c r="L120" s="6"/>
      <c r="M120" s="6"/>
      <c r="N120" s="6"/>
      <c r="O120" s="3"/>
      <c r="P120" s="3"/>
      <c r="Q120" s="3"/>
      <c r="R120" s="3"/>
      <c r="S120" s="3"/>
      <c r="T120" s="3"/>
      <c r="V120" s="3"/>
      <c r="W120" s="6"/>
      <c r="X120" s="6"/>
      <c r="Y120" s="6"/>
      <c r="Z120" s="3"/>
      <c r="AA120" s="3"/>
      <c r="AB120" s="136"/>
      <c r="AC120" s="3"/>
      <c r="AD120" s="3"/>
      <c r="AE120" s="3"/>
      <c r="AH120" s="3"/>
      <c r="AI120" s="6"/>
      <c r="AJ120" s="6"/>
      <c r="AK120" s="6"/>
      <c r="AL120" s="3"/>
      <c r="AM120" s="3"/>
      <c r="AN120" s="3"/>
      <c r="AO120" s="3"/>
      <c r="AP120" s="3"/>
      <c r="AQ120" s="3"/>
      <c r="AT120" s="3"/>
      <c r="AU120" s="6"/>
      <c r="AV120" s="6"/>
      <c r="AW120" s="6"/>
      <c r="AX120" s="3"/>
      <c r="AY120" s="3"/>
      <c r="AZ120" s="3"/>
      <c r="BA120" s="3"/>
      <c r="BB120" s="3"/>
      <c r="BC120" s="3"/>
      <c r="BE120" s="3"/>
      <c r="BF120" s="6"/>
      <c r="BG120" s="147"/>
      <c r="BH120" s="147"/>
      <c r="BI120" s="136"/>
      <c r="BJ120" s="136"/>
      <c r="BK120" s="136"/>
      <c r="BL120" s="136"/>
      <c r="BM120" s="136"/>
      <c r="BN120" s="3"/>
      <c r="BP120" s="3"/>
      <c r="BQ120" s="6"/>
      <c r="BR120" s="6"/>
      <c r="BS120" s="6"/>
      <c r="BT120" s="3"/>
      <c r="BU120" s="3"/>
      <c r="BV120" s="3"/>
      <c r="BW120" s="3"/>
      <c r="BX120" s="3"/>
    </row>
    <row r="121" spans="1:78" s="160" customFormat="1" ht="9" customHeight="1">
      <c r="A121" s="158"/>
      <c r="B121" s="252" t="s">
        <v>3</v>
      </c>
      <c r="C121" s="252"/>
      <c r="D121" s="252"/>
      <c r="E121" s="252"/>
      <c r="F121" s="159"/>
      <c r="G121" s="159"/>
      <c r="H121" s="159"/>
      <c r="I121" s="159"/>
      <c r="J121" s="159"/>
      <c r="K121" s="158"/>
      <c r="L121" s="159"/>
      <c r="M121" s="159"/>
      <c r="N121" s="158" t="s">
        <v>7</v>
      </c>
      <c r="U121" s="89"/>
      <c r="V121" s="158"/>
      <c r="W121" s="159"/>
      <c r="X121" s="159"/>
      <c r="Y121" s="158" t="s">
        <v>7</v>
      </c>
      <c r="AB121" s="161"/>
      <c r="AF121" s="89"/>
      <c r="AG121" s="89"/>
      <c r="AH121" s="158"/>
      <c r="AI121" s="159"/>
      <c r="AJ121" s="159"/>
      <c r="AK121" s="158" t="s">
        <v>7</v>
      </c>
      <c r="AR121" s="89"/>
      <c r="AS121" s="89"/>
      <c r="AT121" s="158"/>
      <c r="AU121" s="159"/>
      <c r="AV121" s="159"/>
      <c r="AW121" s="158" t="s">
        <v>7</v>
      </c>
      <c r="BD121" s="89"/>
      <c r="BE121" s="158"/>
      <c r="BF121" s="159"/>
      <c r="BG121" s="162"/>
      <c r="BH121" s="163" t="s">
        <v>7</v>
      </c>
      <c r="BI121" s="161"/>
      <c r="BJ121" s="161"/>
      <c r="BK121" s="161"/>
      <c r="BL121" s="161"/>
      <c r="BM121" s="161"/>
      <c r="BO121" s="89"/>
      <c r="BP121" s="158"/>
      <c r="BQ121" s="159"/>
      <c r="BR121" s="159"/>
      <c r="BS121" s="158" t="s">
        <v>7</v>
      </c>
      <c r="BY121" s="89"/>
      <c r="BZ121" s="89"/>
    </row>
    <row r="122" spans="1:76" ht="12.75" hidden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V122" s="7"/>
      <c r="W122" s="7"/>
      <c r="X122" s="7"/>
      <c r="Y122" s="7"/>
      <c r="Z122" s="7"/>
      <c r="AA122" s="7"/>
      <c r="AB122" s="137"/>
      <c r="AC122" s="7"/>
      <c r="AD122" s="7"/>
      <c r="AE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E122" s="7"/>
      <c r="BF122" s="7"/>
      <c r="BG122" s="137"/>
      <c r="BH122" s="137"/>
      <c r="BI122" s="137"/>
      <c r="BJ122" s="137"/>
      <c r="BK122" s="137"/>
      <c r="BL122" s="137"/>
      <c r="BM122" s="137"/>
      <c r="BN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9" ht="12.75" hidden="1">
      <c r="A123" s="2"/>
      <c r="J123" s="81">
        <f>SUM(F41*F42,G41*G42,H41*H42,I41*I42)/J42</f>
        <v>17.525500600240093</v>
      </c>
      <c r="K123" s="2"/>
      <c r="U123" s="20">
        <f>SUM(L41*L42,M41*M42,N41*N42,O41*O42,P41*P42,Q41*Q42,R41*R42,S41*S42,T41*T42)/U42</f>
        <v>15.110000000000001</v>
      </c>
      <c r="V123" s="2"/>
      <c r="AF123" s="88">
        <f>SUM(W41*W42,X41*X42,Y41*Y42,Z41*Z42,AA41*AA42,AB41*AB42,AC41*AC42,AD41*AD42,AE41*AE42)/AF42</f>
        <v>17.453073787445536</v>
      </c>
      <c r="AG123" s="88">
        <f>SUM(AF123*AF42,U123*U42,J123*J42)/AG42</f>
        <v>16.377807085190838</v>
      </c>
      <c r="AH123" s="2"/>
      <c r="AS123" s="88">
        <f>SUM(AR42*AR41,AN42*AN41,AK42*AK41)/AS42</f>
        <v>12.297876077317312</v>
      </c>
      <c r="AT123" s="2"/>
      <c r="BD123" s="88">
        <f>SUM(AU41*AU42,AV41*AV42,AW41*AW42,AX41*AX42,AY41*AY42,AZ41*AZ42,BA41*BA42,BB41*BB42,BC41*BC42)/BD42</f>
        <v>16.098845921805797</v>
      </c>
      <c r="BE123" s="2"/>
      <c r="BO123" s="88">
        <f>SUM(BF41*BF42,BG41*BG42,BH41*BH42,BI41*BI42,BJ41*BJ42,BK41*BK42,BL41*BL42,BM41*BM42,BN41*BN42)/BO42</f>
        <v>16.515917774681274</v>
      </c>
      <c r="BP123" s="2"/>
      <c r="BX123" s="81">
        <f>SUM(BW42*BW41,BV42*BV41,BU42*BU41,BT42*BT41,BS42*BS41,BR42*BR41,BQ42*BQ41,BO42*BO41,BD41*BD42,AR42*AR41)/BX42</f>
        <v>15.368058387269544</v>
      </c>
      <c r="BY123" s="88">
        <f>SUM(BQ41*BQ42,BR41*BR42,BS41*BS42,BT41*BT42,BU41*BU42,BV41*BV42,BW41*BW42)/BY42</f>
        <v>15.9876322760307</v>
      </c>
      <c r="BZ123" s="88">
        <f>SUM(BY41*BY42,BO41*BO42,BD41*BD42,AS41*AS42,AF41*AF42,U42*U41,J42*J41)/BZ42</f>
        <v>15.794113920778733</v>
      </c>
      <c r="CA123" s="88">
        <f>SUM(BZ44:BZ45)</f>
        <v>41782.72</v>
      </c>
    </row>
    <row r="124" spans="1:78" ht="12.75" hidden="1">
      <c r="A124" s="2"/>
      <c r="J124" s="88">
        <f>SUM(F41*F42,G41*G42,H41*H42,I41*I42)/J42</f>
        <v>17.525500600240093</v>
      </c>
      <c r="K124" s="2"/>
      <c r="U124" s="88">
        <f>SUM(L42*L41,M42*M41,N42*N41,O42*O41,P42*P41,Q42*Q41,R42*R41,S42*S41,T42*T41)/U42</f>
        <v>15.110000000000001</v>
      </c>
      <c r="V124" s="2"/>
      <c r="AF124" s="88">
        <f>SUM(W42*W41,X42*X41,Y42*Y41,Z42*Z41,AA42*AA41,AB42*AB41,AC42*AC41,AD42*AD41,AE42*AE41)/AF42</f>
        <v>17.453073787445536</v>
      </c>
      <c r="AG124" s="88">
        <f>SUM(J124*J42,U124*U42,AF124*AF42)/AG42</f>
        <v>16.377807085190838</v>
      </c>
      <c r="AH124" s="2"/>
      <c r="AK124" s="88">
        <f>SUM(AI42*AI41,AJ42*AJ41)/AK42</f>
        <v>15.479999999999999</v>
      </c>
      <c r="AN124" s="88">
        <f>SUM(AL42*AL41,AM42*AM41)/AN42</f>
        <v>16.09</v>
      </c>
      <c r="AR124" s="88">
        <f>SUM(AO41*AO42,AP41*AP42,AQ41*AQ42)/AR42</f>
        <v>4.919999999999999</v>
      </c>
      <c r="AS124" s="88">
        <f>SUM(AK124*AK42,AN124*AN42,AR124*AR42)/AS42</f>
        <v>12.297876077317312</v>
      </c>
      <c r="AT124" s="2"/>
      <c r="BD124" s="88">
        <f>SUM(AU42*AU41,AV42*AV41,AW42*AW41,AX42*AX41,AY42*AY41,AZ42*AZ41,BA42*BA41,BB42*BB41,BC42*BC41)/BD42</f>
        <v>16.098845921805797</v>
      </c>
      <c r="BE124" s="2"/>
      <c r="BO124" s="88">
        <f>SUM(BF42*BF41,BG42*BG41,BH42*BH41,BI42*BI41,BJ42*BJ41,BK42*BK41,BL42*BL41,BM42*BM41,BN42*BN41)/BO42</f>
        <v>16.515917774681274</v>
      </c>
      <c r="BP124" s="2"/>
      <c r="BX124" s="88">
        <f>SUM(BY124*BY42,BO124*BO42,BD124*BD42,AR124*AR42)/BX42</f>
        <v>15.368058387269544</v>
      </c>
      <c r="BY124" s="88">
        <f>SUM(BQ42*BQ41,BR42*BR41,BS42*BS41,BT42*BT41,BU42*BU41,BV42*BV41,BW42*BW41)/BY42</f>
        <v>15.9876322760307</v>
      </c>
      <c r="BZ124" s="88">
        <f>SUM(BX124*BX42,AN124*AN42,AK124*AK42,AG124*AG42)/BZ42</f>
        <v>15.794113920778733</v>
      </c>
    </row>
    <row r="125" spans="1:68" ht="12.75" hidden="1">
      <c r="A125" s="2" t="s">
        <v>124</v>
      </c>
      <c r="K125" s="2"/>
      <c r="V125" s="2"/>
      <c r="AH125" s="2"/>
      <c r="AT125" s="2"/>
      <c r="BE125" s="2"/>
      <c r="BP125" s="2"/>
    </row>
    <row r="126" spans="1:68" ht="12.75" hidden="1">
      <c r="A126" s="2" t="s">
        <v>9</v>
      </c>
      <c r="E126" s="1" t="s">
        <v>125</v>
      </c>
      <c r="K126" s="2"/>
      <c r="V126" s="2"/>
      <c r="AH126" s="2"/>
      <c r="AT126" s="2"/>
      <c r="BE126" s="2"/>
      <c r="BP126" s="2"/>
    </row>
    <row r="127" spans="1:5" ht="12.75" hidden="1">
      <c r="A127" s="1" t="s">
        <v>126</v>
      </c>
      <c r="E127" s="1" t="s">
        <v>125</v>
      </c>
    </row>
    <row r="128" spans="1:5" ht="12.75" hidden="1">
      <c r="A128" s="1" t="s">
        <v>127</v>
      </c>
      <c r="E128" s="1" t="s">
        <v>125</v>
      </c>
    </row>
    <row r="129" spans="1:32" ht="12.75" hidden="1">
      <c r="A129" s="1" t="s">
        <v>128</v>
      </c>
      <c r="E129" s="1" t="s">
        <v>129</v>
      </c>
      <c r="AF129" s="1"/>
    </row>
    <row r="130" spans="1:65" s="20" customFormat="1" ht="12.75" hidden="1">
      <c r="A130" s="109" t="s">
        <v>130</v>
      </c>
      <c r="AA130" s="110"/>
      <c r="AB130" s="138"/>
      <c r="BF130" s="110"/>
      <c r="BG130" s="138"/>
      <c r="BH130" s="138"/>
      <c r="BI130" s="138"/>
      <c r="BJ130" s="138"/>
      <c r="BK130" s="138"/>
      <c r="BL130" s="138"/>
      <c r="BM130" s="138"/>
    </row>
    <row r="131" spans="1:80" s="94" customFormat="1" ht="12.75" hidden="1">
      <c r="A131" s="111" t="s">
        <v>139</v>
      </c>
      <c r="E131" s="94" t="s">
        <v>131</v>
      </c>
      <c r="F131" s="94">
        <v>82.7</v>
      </c>
      <c r="G131" s="94">
        <v>59.8</v>
      </c>
      <c r="H131" s="94">
        <v>38.1</v>
      </c>
      <c r="I131" s="94">
        <v>38.86</v>
      </c>
      <c r="J131" s="95">
        <f>SUM(F131:I131)</f>
        <v>219.45999999999998</v>
      </c>
      <c r="K131" s="93"/>
      <c r="L131" s="94">
        <v>59.3</v>
      </c>
      <c r="M131" s="94">
        <v>126.5</v>
      </c>
      <c r="N131" s="94">
        <v>130.3</v>
      </c>
      <c r="O131" s="94">
        <v>127.8</v>
      </c>
      <c r="P131" s="94">
        <v>32.7</v>
      </c>
      <c r="Q131" s="94">
        <v>65.1</v>
      </c>
      <c r="R131" s="94">
        <v>48.1</v>
      </c>
      <c r="S131" s="94">
        <v>48.2</v>
      </c>
      <c r="T131" s="94">
        <v>47.1</v>
      </c>
      <c r="U131" s="96">
        <f>SUM(L131:T131)</f>
        <v>685.1000000000001</v>
      </c>
      <c r="V131" s="93"/>
      <c r="W131" s="94">
        <v>47.8</v>
      </c>
      <c r="X131" s="94">
        <v>49.2</v>
      </c>
      <c r="Y131" s="94">
        <v>73.6</v>
      </c>
      <c r="AA131" s="94">
        <v>56.6</v>
      </c>
      <c r="AB131" s="94">
        <v>197.2</v>
      </c>
      <c r="AC131" s="94">
        <v>47.1</v>
      </c>
      <c r="AD131" s="94">
        <v>45.6</v>
      </c>
      <c r="AE131" s="94">
        <v>42.9</v>
      </c>
      <c r="AF131" s="97">
        <f>SUM(W131:AE131)</f>
        <v>560</v>
      </c>
      <c r="AG131" s="98">
        <f>SUM(AF131,U131,J131)</f>
        <v>1464.5600000000002</v>
      </c>
      <c r="AH131" s="93"/>
      <c r="AI131" s="94">
        <v>89.2</v>
      </c>
      <c r="AJ131" s="94">
        <v>90.2</v>
      </c>
      <c r="AK131" s="99">
        <f>SUM(AI131:AJ131)</f>
        <v>179.4</v>
      </c>
      <c r="AL131" s="94">
        <v>86.4</v>
      </c>
      <c r="AM131" s="94">
        <v>88.3</v>
      </c>
      <c r="AN131" s="99">
        <f>SUM(AL131:AM131)</f>
        <v>174.7</v>
      </c>
      <c r="AO131" s="94">
        <v>70.3</v>
      </c>
      <c r="AR131" s="97">
        <f>SUM(AO131:AQ131)</f>
        <v>70.3</v>
      </c>
      <c r="AS131" s="97">
        <f>SUM(AK131,AN131,AR131)</f>
        <v>424.40000000000003</v>
      </c>
      <c r="AT131" s="93"/>
      <c r="AU131" s="94">
        <v>51.5</v>
      </c>
      <c r="AV131" s="94">
        <v>48.5</v>
      </c>
      <c r="AW131" s="94">
        <v>100.2</v>
      </c>
      <c r="AX131" s="94">
        <v>71.4</v>
      </c>
      <c r="AY131" s="94">
        <v>79.1</v>
      </c>
      <c r="AZ131" s="94">
        <v>101.2</v>
      </c>
      <c r="BA131" s="94">
        <v>88.2</v>
      </c>
      <c r="BB131" s="94">
        <v>30.1</v>
      </c>
      <c r="BC131" s="94">
        <v>45.7</v>
      </c>
      <c r="BD131" s="96">
        <f>SUM(AU131:BC131)</f>
        <v>615.9000000000001</v>
      </c>
      <c r="BE131" s="93"/>
      <c r="BF131" s="94">
        <v>48.6</v>
      </c>
      <c r="BG131" s="94">
        <v>30.1</v>
      </c>
      <c r="BH131" s="94">
        <v>85.7</v>
      </c>
      <c r="BI131" s="94">
        <v>93</v>
      </c>
      <c r="BJ131" s="94">
        <v>93</v>
      </c>
      <c r="BK131" s="94">
        <v>154.7</v>
      </c>
      <c r="BL131" s="94">
        <v>153.8</v>
      </c>
      <c r="BM131" s="94">
        <v>45.4</v>
      </c>
      <c r="BN131" s="94">
        <v>43.4</v>
      </c>
      <c r="BO131" s="96">
        <f>SUM(BF131:BN131)</f>
        <v>747.6999999999999</v>
      </c>
      <c r="BP131" s="93"/>
      <c r="BQ131" s="94">
        <v>86.3</v>
      </c>
      <c r="BR131" s="94">
        <v>83.3</v>
      </c>
      <c r="BS131" s="94">
        <v>85.1</v>
      </c>
      <c r="BT131" s="94">
        <v>80.5</v>
      </c>
      <c r="BU131" s="94">
        <v>56.4</v>
      </c>
      <c r="BV131" s="94">
        <v>63</v>
      </c>
      <c r="BW131" s="94">
        <v>72</v>
      </c>
      <c r="BX131" s="100">
        <f>SUM(BQ131:BW131,BO131,BD131,AR131)</f>
        <v>1960.4999999999998</v>
      </c>
      <c r="BY131" s="96">
        <f>SUM(BQ131:BW131)</f>
        <v>526.5999999999999</v>
      </c>
      <c r="BZ131" s="101">
        <f>SUM(BX131,AN131,AK131,AG131)</f>
        <v>3779.16</v>
      </c>
      <c r="CB131" s="102">
        <f>SUM(BX131,AN131,AK131,AG131)</f>
        <v>3779.16</v>
      </c>
    </row>
    <row r="132" spans="1:78" ht="12.75" hidden="1">
      <c r="A132" s="111" t="s">
        <v>140</v>
      </c>
      <c r="E132" s="94" t="s">
        <v>131</v>
      </c>
      <c r="F132" s="1">
        <v>616.7</v>
      </c>
      <c r="G132" s="1">
        <v>589</v>
      </c>
      <c r="H132" s="1">
        <v>392.1</v>
      </c>
      <c r="I132" s="1">
        <v>608.92</v>
      </c>
      <c r="J132" s="95">
        <f>SUM(F132:I132)</f>
        <v>2206.7200000000003</v>
      </c>
      <c r="K132" s="2"/>
      <c r="L132" s="83">
        <v>880.42</v>
      </c>
      <c r="M132" s="83">
        <v>1111.58</v>
      </c>
      <c r="N132" s="83">
        <v>1121.5</v>
      </c>
      <c r="O132" s="83">
        <v>1124.6</v>
      </c>
      <c r="P132" s="83">
        <v>454.7</v>
      </c>
      <c r="Q132" s="83">
        <v>523.9</v>
      </c>
      <c r="R132" s="83">
        <v>694.34</v>
      </c>
      <c r="S132" s="83">
        <v>704.06</v>
      </c>
      <c r="T132" s="83">
        <v>686.06</v>
      </c>
      <c r="U132" s="96">
        <f>SUM(L132:T132)</f>
        <v>7301.16</v>
      </c>
      <c r="V132" s="2"/>
      <c r="W132" s="83">
        <v>702.58</v>
      </c>
      <c r="X132" s="83">
        <v>663.8</v>
      </c>
      <c r="Y132" s="83">
        <v>689.6</v>
      </c>
      <c r="Z132" s="83">
        <v>248</v>
      </c>
      <c r="AA132" s="83">
        <v>422.9</v>
      </c>
      <c r="AB132" s="134">
        <v>975.3</v>
      </c>
      <c r="AC132" s="83">
        <v>630</v>
      </c>
      <c r="AD132" s="83">
        <v>633.2</v>
      </c>
      <c r="AE132" s="83">
        <v>630.1</v>
      </c>
      <c r="AF132" s="97">
        <f>SUM(W132:AE132)</f>
        <v>5595.4800000000005</v>
      </c>
      <c r="AG132" s="98">
        <f>SUM(AF132,U132,J132)</f>
        <v>15103.36</v>
      </c>
      <c r="AH132" s="2"/>
      <c r="AI132" s="83">
        <v>988.68</v>
      </c>
      <c r="AJ132" s="83">
        <v>1194.6</v>
      </c>
      <c r="AK132" s="103">
        <f>SUM(AI132:AJ132)</f>
        <v>2183.2799999999997</v>
      </c>
      <c r="AL132" s="83">
        <v>1063.78</v>
      </c>
      <c r="AM132" s="83">
        <v>986.94</v>
      </c>
      <c r="AN132" s="103">
        <f>SUM(AL132:AM132)</f>
        <v>2050.7200000000003</v>
      </c>
      <c r="AO132" s="83">
        <v>1002.2</v>
      </c>
      <c r="AP132" s="83">
        <v>629.8</v>
      </c>
      <c r="AQ132" s="83">
        <v>213</v>
      </c>
      <c r="AR132" s="97">
        <f>SUM(AO132:AQ132)</f>
        <v>1845</v>
      </c>
      <c r="AS132" s="97">
        <f>SUM(AK132,AN132,AR132)</f>
        <v>6079</v>
      </c>
      <c r="AT132" s="2"/>
      <c r="AU132" s="83">
        <v>402.42</v>
      </c>
      <c r="AV132" s="83">
        <v>371.85</v>
      </c>
      <c r="AW132" s="83">
        <v>1054.44</v>
      </c>
      <c r="AX132" s="83">
        <v>719.96</v>
      </c>
      <c r="AY132" s="83">
        <v>740.06</v>
      </c>
      <c r="AZ132" s="83">
        <v>540.68</v>
      </c>
      <c r="BA132" s="83">
        <v>777.16</v>
      </c>
      <c r="BB132" s="83">
        <v>389.9</v>
      </c>
      <c r="BC132" s="83">
        <v>486.08</v>
      </c>
      <c r="BD132" s="96">
        <f>SUM(AU132:BC132)</f>
        <v>5482.549999999999</v>
      </c>
      <c r="BE132" s="2"/>
      <c r="BF132" s="83">
        <v>512.56</v>
      </c>
      <c r="BG132" s="134">
        <v>385.7</v>
      </c>
      <c r="BH132" s="134">
        <v>415.14</v>
      </c>
      <c r="BI132" s="134">
        <v>422.44</v>
      </c>
      <c r="BJ132" s="134">
        <v>720.6</v>
      </c>
      <c r="BK132" s="134">
        <v>917.1</v>
      </c>
      <c r="BL132" s="134">
        <v>916.1</v>
      </c>
      <c r="BM132" s="134">
        <v>507</v>
      </c>
      <c r="BN132" s="83">
        <v>490.9</v>
      </c>
      <c r="BO132" s="96">
        <f>SUM(BF132:BN132)</f>
        <v>5287.54</v>
      </c>
      <c r="BP132" s="2"/>
      <c r="BQ132" s="83">
        <v>1039.3</v>
      </c>
      <c r="BR132" s="83">
        <v>1040.9</v>
      </c>
      <c r="BS132" s="83">
        <v>1111.3</v>
      </c>
      <c r="BT132" s="83">
        <v>1051.9</v>
      </c>
      <c r="BU132" s="83">
        <v>470.3</v>
      </c>
      <c r="BV132" s="83">
        <v>400.4</v>
      </c>
      <c r="BW132" s="83">
        <v>536.3</v>
      </c>
      <c r="BX132" s="116">
        <f>SUM(BQ132:BW132,BO132,BD132,AR132)</f>
        <v>18265.489999999998</v>
      </c>
      <c r="BY132" s="96">
        <f>SUM(BQ132:BW132)</f>
        <v>5650.4</v>
      </c>
      <c r="BZ132" s="101">
        <f>SUM(BX132,AN132,AK132,AG132)</f>
        <v>37602.85</v>
      </c>
    </row>
    <row r="133" spans="1:5" ht="12.75" hidden="1">
      <c r="A133" s="1" t="s">
        <v>132</v>
      </c>
      <c r="E133" s="1" t="s">
        <v>133</v>
      </c>
    </row>
    <row r="134" spans="1:75" ht="12.75" hidden="1">
      <c r="A134" s="1" t="s">
        <v>9</v>
      </c>
      <c r="F134" s="1">
        <v>41.16</v>
      </c>
      <c r="G134" s="1">
        <v>41.16</v>
      </c>
      <c r="H134" s="1">
        <v>41.16</v>
      </c>
      <c r="I134" s="1">
        <v>41.16</v>
      </c>
      <c r="L134" s="1">
        <v>41.16</v>
      </c>
      <c r="M134" s="1">
        <v>41.16</v>
      </c>
      <c r="N134" s="1">
        <v>41.16</v>
      </c>
      <c r="O134" s="1">
        <v>41.16</v>
      </c>
      <c r="P134" s="1">
        <v>41.16</v>
      </c>
      <c r="Q134" s="1">
        <v>41.16</v>
      </c>
      <c r="R134" s="1">
        <v>41.16</v>
      </c>
      <c r="S134" s="1">
        <v>41.16</v>
      </c>
      <c r="T134" s="1">
        <v>41.16</v>
      </c>
      <c r="W134" s="1">
        <v>41.16</v>
      </c>
      <c r="X134" s="1">
        <v>41.16</v>
      </c>
      <c r="Y134" s="1">
        <v>41.16</v>
      </c>
      <c r="Z134" s="1">
        <v>41.16</v>
      </c>
      <c r="AA134" s="1">
        <v>41.16</v>
      </c>
      <c r="AB134" s="94">
        <v>43</v>
      </c>
      <c r="AC134" s="1">
        <v>41.16</v>
      </c>
      <c r="AD134" s="1">
        <v>41.16</v>
      </c>
      <c r="AE134" s="1">
        <v>41.16</v>
      </c>
      <c r="AI134" s="81">
        <v>45</v>
      </c>
      <c r="AJ134" s="81">
        <v>45</v>
      </c>
      <c r="AO134" s="1">
        <v>56.26</v>
      </c>
      <c r="AP134" s="1">
        <v>54.08</v>
      </c>
      <c r="AQ134" s="1">
        <v>54.08</v>
      </c>
      <c r="AU134" s="81">
        <v>24.3</v>
      </c>
      <c r="AV134" s="81">
        <v>24.3</v>
      </c>
      <c r="AW134" s="81">
        <v>24.3</v>
      </c>
      <c r="AX134" s="81">
        <v>24.3</v>
      </c>
      <c r="AY134" s="81">
        <v>24.3</v>
      </c>
      <c r="AZ134" s="81">
        <v>24.3</v>
      </c>
      <c r="BA134" s="81">
        <v>24.3</v>
      </c>
      <c r="BB134" s="81">
        <v>24.3</v>
      </c>
      <c r="BC134" s="81">
        <v>24.3</v>
      </c>
      <c r="BF134" s="81">
        <v>24.3</v>
      </c>
      <c r="BG134" s="139">
        <v>24.3</v>
      </c>
      <c r="BH134" s="139">
        <v>24.3</v>
      </c>
      <c r="BI134" s="139">
        <v>24.3</v>
      </c>
      <c r="BJ134" s="139">
        <v>24.3</v>
      </c>
      <c r="BK134" s="139">
        <v>24.3</v>
      </c>
      <c r="BL134" s="139">
        <v>24.3</v>
      </c>
      <c r="BM134" s="139">
        <v>25</v>
      </c>
      <c r="BN134" s="81">
        <v>25</v>
      </c>
      <c r="BQ134" s="81">
        <v>25</v>
      </c>
      <c r="BR134" s="81">
        <v>25</v>
      </c>
      <c r="BS134" s="81">
        <v>25</v>
      </c>
      <c r="BT134" s="81">
        <v>25</v>
      </c>
      <c r="BU134" s="81">
        <v>24.3</v>
      </c>
      <c r="BV134" s="81">
        <v>24.3</v>
      </c>
      <c r="BW134" s="81">
        <v>24.3</v>
      </c>
    </row>
    <row r="135" spans="1:72" ht="12.75" hidden="1">
      <c r="A135" s="1" t="s">
        <v>126</v>
      </c>
      <c r="AB135" s="94">
        <v>43</v>
      </c>
      <c r="AI135" s="81"/>
      <c r="AJ135" s="81"/>
      <c r="AO135" s="81"/>
      <c r="AP135" s="81"/>
      <c r="AQ135" s="81"/>
      <c r="BM135" s="139"/>
      <c r="BN135" s="81"/>
      <c r="BQ135" s="81"/>
      <c r="BR135" s="81"/>
      <c r="BS135" s="81"/>
      <c r="BT135" s="81"/>
    </row>
    <row r="136" spans="1:75" ht="12.75" hidden="1">
      <c r="A136" s="1" t="s">
        <v>127</v>
      </c>
      <c r="F136" s="81">
        <v>30</v>
      </c>
      <c r="G136" s="81">
        <v>30</v>
      </c>
      <c r="H136" s="81">
        <v>30</v>
      </c>
      <c r="I136" s="81">
        <v>30</v>
      </c>
      <c r="L136" s="81">
        <v>30</v>
      </c>
      <c r="M136" s="81">
        <v>30</v>
      </c>
      <c r="N136" s="81">
        <v>30</v>
      </c>
      <c r="O136" s="81">
        <v>30</v>
      </c>
      <c r="P136" s="81">
        <v>30</v>
      </c>
      <c r="Q136" s="81">
        <v>30</v>
      </c>
      <c r="R136" s="81">
        <v>30</v>
      </c>
      <c r="S136" s="81">
        <v>30</v>
      </c>
      <c r="T136" s="81">
        <v>30</v>
      </c>
      <c r="W136" s="81">
        <v>30</v>
      </c>
      <c r="X136" s="81">
        <v>30</v>
      </c>
      <c r="Y136" s="81">
        <v>30</v>
      </c>
      <c r="Z136" s="81">
        <v>30</v>
      </c>
      <c r="AA136" s="81">
        <v>30</v>
      </c>
      <c r="AB136" s="139">
        <v>30</v>
      </c>
      <c r="AC136" s="81">
        <v>30</v>
      </c>
      <c r="AD136" s="81">
        <v>30</v>
      </c>
      <c r="AE136" s="81">
        <v>30</v>
      </c>
      <c r="AI136" s="81">
        <v>41</v>
      </c>
      <c r="AJ136" s="81">
        <v>41</v>
      </c>
      <c r="AO136" s="81">
        <v>53</v>
      </c>
      <c r="AP136" s="81">
        <v>53</v>
      </c>
      <c r="AQ136" s="81">
        <v>53</v>
      </c>
      <c r="AU136" s="81">
        <v>25</v>
      </c>
      <c r="AV136" s="81">
        <v>25</v>
      </c>
      <c r="AW136" s="81">
        <v>25</v>
      </c>
      <c r="AX136" s="81">
        <v>25</v>
      </c>
      <c r="AY136" s="81">
        <v>25</v>
      </c>
      <c r="AZ136" s="81">
        <v>25</v>
      </c>
      <c r="BA136" s="81">
        <v>25</v>
      </c>
      <c r="BB136" s="81">
        <v>25</v>
      </c>
      <c r="BC136" s="81">
        <v>25</v>
      </c>
      <c r="BF136" s="81">
        <v>25</v>
      </c>
      <c r="BG136" s="139">
        <v>25</v>
      </c>
      <c r="BH136" s="139">
        <v>25</v>
      </c>
      <c r="BI136" s="139">
        <v>25</v>
      </c>
      <c r="BJ136" s="139">
        <v>25</v>
      </c>
      <c r="BK136" s="139">
        <v>25</v>
      </c>
      <c r="BL136" s="139">
        <v>25</v>
      </c>
      <c r="BM136" s="139">
        <v>12</v>
      </c>
      <c r="BN136" s="81">
        <v>12</v>
      </c>
      <c r="BQ136" s="81">
        <v>12</v>
      </c>
      <c r="BR136" s="81">
        <v>12</v>
      </c>
      <c r="BS136" s="81">
        <v>12</v>
      </c>
      <c r="BT136" s="81">
        <v>12</v>
      </c>
      <c r="BU136" s="1">
        <v>4.34</v>
      </c>
      <c r="BV136" s="1">
        <v>4.34</v>
      </c>
      <c r="BW136" s="1">
        <v>4.34</v>
      </c>
    </row>
    <row r="137" spans="1:75" ht="12.75" hidden="1">
      <c r="A137" s="1" t="s">
        <v>128</v>
      </c>
      <c r="F137" s="81">
        <v>2.4</v>
      </c>
      <c r="G137" s="81">
        <v>2.4</v>
      </c>
      <c r="H137" s="81">
        <v>2.4</v>
      </c>
      <c r="I137" s="81">
        <v>2.4</v>
      </c>
      <c r="L137" s="81">
        <v>2.4</v>
      </c>
      <c r="M137" s="81">
        <v>2.4</v>
      </c>
      <c r="N137" s="81">
        <v>2.4</v>
      </c>
      <c r="O137" s="81">
        <v>2.4</v>
      </c>
      <c r="P137" s="81">
        <v>2.4</v>
      </c>
      <c r="Q137" s="81">
        <v>2.4</v>
      </c>
      <c r="R137" s="81">
        <v>2.4</v>
      </c>
      <c r="S137" s="81">
        <v>2.4</v>
      </c>
      <c r="T137" s="81">
        <v>2.4</v>
      </c>
      <c r="W137" s="81">
        <v>2.4</v>
      </c>
      <c r="X137" s="81">
        <v>2.4</v>
      </c>
      <c r="Y137" s="81">
        <v>2.4</v>
      </c>
      <c r="Z137" s="81">
        <v>2.4</v>
      </c>
      <c r="AA137" s="81">
        <v>2.4</v>
      </c>
      <c r="AB137" s="139">
        <v>2.4</v>
      </c>
      <c r="AC137" s="81">
        <v>2.4</v>
      </c>
      <c r="AD137" s="81">
        <v>2.4</v>
      </c>
      <c r="AE137" s="81">
        <v>2.4</v>
      </c>
      <c r="AI137" s="81">
        <v>2.4</v>
      </c>
      <c r="AJ137" s="81">
        <v>2.4</v>
      </c>
      <c r="AL137" s="81">
        <v>2.4</v>
      </c>
      <c r="AM137" s="81">
        <v>2.4</v>
      </c>
      <c r="AO137" s="81">
        <v>2.4</v>
      </c>
      <c r="AP137" s="81">
        <v>2.4</v>
      </c>
      <c r="AQ137" s="81">
        <v>2.4</v>
      </c>
      <c r="AU137" s="81">
        <v>2.4</v>
      </c>
      <c r="AV137" s="81">
        <v>2.4</v>
      </c>
      <c r="AW137" s="81">
        <v>2.4</v>
      </c>
      <c r="AX137" s="81">
        <v>2.4</v>
      </c>
      <c r="AY137" s="81">
        <v>2.4</v>
      </c>
      <c r="AZ137" s="81">
        <v>2.4</v>
      </c>
      <c r="BA137" s="81">
        <v>2.4</v>
      </c>
      <c r="BB137" s="81">
        <v>2.4</v>
      </c>
      <c r="BC137" s="81">
        <v>2.4</v>
      </c>
      <c r="BF137" s="81">
        <v>2.4</v>
      </c>
      <c r="BG137" s="139">
        <v>2.4</v>
      </c>
      <c r="BH137" s="139">
        <v>2.4</v>
      </c>
      <c r="BI137" s="139">
        <v>2.4</v>
      </c>
      <c r="BJ137" s="139">
        <v>2.4</v>
      </c>
      <c r="BK137" s="139">
        <v>2.4</v>
      </c>
      <c r="BL137" s="139">
        <v>2.4</v>
      </c>
      <c r="BM137" s="139">
        <v>2.4</v>
      </c>
      <c r="BN137" s="81">
        <v>2.4</v>
      </c>
      <c r="BQ137" s="81">
        <v>2.4</v>
      </c>
      <c r="BR137" s="81">
        <v>2.4</v>
      </c>
      <c r="BS137" s="81">
        <v>2.4</v>
      </c>
      <c r="BT137" s="81">
        <v>2.4</v>
      </c>
      <c r="BU137" s="81">
        <v>2.4</v>
      </c>
      <c r="BV137" s="81">
        <v>2.4</v>
      </c>
      <c r="BW137" s="81">
        <v>2.4</v>
      </c>
    </row>
    <row r="138" ht="12.75" hidden="1">
      <c r="AB138" s="94">
        <v>0.0531</v>
      </c>
    </row>
    <row r="139" ht="12.75">
      <c r="AB139" s="94">
        <v>1667</v>
      </c>
    </row>
  </sheetData>
  <sheetProtection/>
  <mergeCells count="228">
    <mergeCell ref="BP65:BY65"/>
    <mergeCell ref="BP67:BZ67"/>
    <mergeCell ref="AH65:AQ65"/>
    <mergeCell ref="AH67:AQ67"/>
    <mergeCell ref="BP55:BZ55"/>
    <mergeCell ref="BP56:BZ56"/>
    <mergeCell ref="BP57:BZ57"/>
    <mergeCell ref="BP58:BZ58"/>
    <mergeCell ref="BP59:BY59"/>
    <mergeCell ref="BP60:BZ60"/>
    <mergeCell ref="BE58:BO58"/>
    <mergeCell ref="BE59:BN59"/>
    <mergeCell ref="BE60:BO60"/>
    <mergeCell ref="BE65:BN65"/>
    <mergeCell ref="BE67:BO67"/>
    <mergeCell ref="BP50:BZ50"/>
    <mergeCell ref="BP51:BZ51"/>
    <mergeCell ref="BP52:BZ52"/>
    <mergeCell ref="BP53:BZ53"/>
    <mergeCell ref="BP54:BZ54"/>
    <mergeCell ref="AT65:BC65"/>
    <mergeCell ref="AT67:BD67"/>
    <mergeCell ref="BE50:BO50"/>
    <mergeCell ref="BE51:BO51"/>
    <mergeCell ref="BE52:BO52"/>
    <mergeCell ref="BE53:BO53"/>
    <mergeCell ref="BE54:BO54"/>
    <mergeCell ref="BE55:BO55"/>
    <mergeCell ref="BE56:BO56"/>
    <mergeCell ref="BE57:BO57"/>
    <mergeCell ref="AT50:BD50"/>
    <mergeCell ref="AT51:BD51"/>
    <mergeCell ref="AT52:BD52"/>
    <mergeCell ref="AT53:BD53"/>
    <mergeCell ref="AT54:BD54"/>
    <mergeCell ref="AT55:BD55"/>
    <mergeCell ref="AT59:BC59"/>
    <mergeCell ref="AT56:BD56"/>
    <mergeCell ref="AT57:BD57"/>
    <mergeCell ref="AT58:BD58"/>
    <mergeCell ref="AT60:BD60"/>
    <mergeCell ref="AH56:AS56"/>
    <mergeCell ref="AH57:AS57"/>
    <mergeCell ref="AH58:AS58"/>
    <mergeCell ref="AH59:AQ59"/>
    <mergeCell ref="AH60:AS60"/>
    <mergeCell ref="AH50:AS50"/>
    <mergeCell ref="AH51:AS51"/>
    <mergeCell ref="AH52:AS52"/>
    <mergeCell ref="AH53:AS53"/>
    <mergeCell ref="AH54:AS54"/>
    <mergeCell ref="AH55:AS55"/>
    <mergeCell ref="V67:AE67"/>
    <mergeCell ref="V50:AG50"/>
    <mergeCell ref="V51:AG51"/>
    <mergeCell ref="V52:AG52"/>
    <mergeCell ref="V53:AG53"/>
    <mergeCell ref="V54:AG54"/>
    <mergeCell ref="V55:AG55"/>
    <mergeCell ref="V56:AG56"/>
    <mergeCell ref="V57:AG57"/>
    <mergeCell ref="V58:AG58"/>
    <mergeCell ref="V65:AE65"/>
    <mergeCell ref="V59:AE59"/>
    <mergeCell ref="V60:AG60"/>
    <mergeCell ref="K50:U50"/>
    <mergeCell ref="K55:U55"/>
    <mergeCell ref="K56:U56"/>
    <mergeCell ref="K57:U57"/>
    <mergeCell ref="K58:U58"/>
    <mergeCell ref="K60:U60"/>
    <mergeCell ref="K67:U67"/>
    <mergeCell ref="K59:T59"/>
    <mergeCell ref="K65:T65"/>
    <mergeCell ref="K51:U51"/>
    <mergeCell ref="K52:U52"/>
    <mergeCell ref="K53:U53"/>
    <mergeCell ref="K54:U54"/>
    <mergeCell ref="A56:J56"/>
    <mergeCell ref="A57:J57"/>
    <mergeCell ref="A58:J58"/>
    <mergeCell ref="A59:J59"/>
    <mergeCell ref="A60:J60"/>
    <mergeCell ref="A67:J67"/>
    <mergeCell ref="A65:J65"/>
    <mergeCell ref="A50:J50"/>
    <mergeCell ref="A51:J51"/>
    <mergeCell ref="A52:J52"/>
    <mergeCell ref="A53:J53"/>
    <mergeCell ref="A54:J54"/>
    <mergeCell ref="A55:J55"/>
    <mergeCell ref="BZ5:BZ8"/>
    <mergeCell ref="BP2:BZ3"/>
    <mergeCell ref="B14:E14"/>
    <mergeCell ref="B15:E15"/>
    <mergeCell ref="B11:E11"/>
    <mergeCell ref="D120:E120"/>
    <mergeCell ref="B36:E36"/>
    <mergeCell ref="B26:E26"/>
    <mergeCell ref="B18:E18"/>
    <mergeCell ref="B23:E23"/>
    <mergeCell ref="B121:C121"/>
    <mergeCell ref="D121:E121"/>
    <mergeCell ref="B39:E39"/>
    <mergeCell ref="B119:C119"/>
    <mergeCell ref="D119:E119"/>
    <mergeCell ref="B40:E40"/>
    <mergeCell ref="A41:E41"/>
    <mergeCell ref="B42:E42"/>
    <mergeCell ref="B43:E43"/>
    <mergeCell ref="B46:E46"/>
    <mergeCell ref="B10:E10"/>
    <mergeCell ref="B12:E12"/>
    <mergeCell ref="G7:G8"/>
    <mergeCell ref="F6:I6"/>
    <mergeCell ref="B24:E24"/>
    <mergeCell ref="B30:E30"/>
    <mergeCell ref="B25:E25"/>
    <mergeCell ref="B27:E27"/>
    <mergeCell ref="B22:E22"/>
    <mergeCell ref="B28:E28"/>
    <mergeCell ref="B13:E13"/>
    <mergeCell ref="B34:E34"/>
    <mergeCell ref="B16:E16"/>
    <mergeCell ref="B21:E21"/>
    <mergeCell ref="B20:E20"/>
    <mergeCell ref="B17:E17"/>
    <mergeCell ref="B31:E31"/>
    <mergeCell ref="B32:E32"/>
    <mergeCell ref="B37:E37"/>
    <mergeCell ref="B44:E44"/>
    <mergeCell ref="B45:E45"/>
    <mergeCell ref="B19:E19"/>
    <mergeCell ref="B29:E29"/>
    <mergeCell ref="B35:E35"/>
    <mergeCell ref="B38:E38"/>
    <mergeCell ref="B33:E33"/>
    <mergeCell ref="B9:E9"/>
    <mergeCell ref="L7:L8"/>
    <mergeCell ref="A5:A8"/>
    <mergeCell ref="B5:E8"/>
    <mergeCell ref="F7:F8"/>
    <mergeCell ref="H7:H8"/>
    <mergeCell ref="I7:I8"/>
    <mergeCell ref="A1:J1"/>
    <mergeCell ref="A2:J3"/>
    <mergeCell ref="V2:AG3"/>
    <mergeCell ref="F5:I5"/>
    <mergeCell ref="AF5:AF8"/>
    <mergeCell ref="AG5:AG8"/>
    <mergeCell ref="Q7:Q8"/>
    <mergeCell ref="R6:T6"/>
    <mergeCell ref="K1:T1"/>
    <mergeCell ref="K2:U3"/>
    <mergeCell ref="V1:AE1"/>
    <mergeCell ref="AH1:AQ1"/>
    <mergeCell ref="AH2:AS3"/>
    <mergeCell ref="AO5:AQ5"/>
    <mergeCell ref="AO6:AQ6"/>
    <mergeCell ref="AH5:AH8"/>
    <mergeCell ref="W7:W8"/>
    <mergeCell ref="X7:X8"/>
    <mergeCell ref="AC7:AC8"/>
    <mergeCell ref="AD7:AD8"/>
    <mergeCell ref="M7:M8"/>
    <mergeCell ref="N7:N8"/>
    <mergeCell ref="O7:O8"/>
    <mergeCell ref="J5:J8"/>
    <mergeCell ref="K5:K8"/>
    <mergeCell ref="L5:T5"/>
    <mergeCell ref="L6:Q6"/>
    <mergeCell ref="P7:P8"/>
    <mergeCell ref="R7:R8"/>
    <mergeCell ref="S7:S8"/>
    <mergeCell ref="T7:T8"/>
    <mergeCell ref="U5:U8"/>
    <mergeCell ref="V5:V8"/>
    <mergeCell ref="W5:AE5"/>
    <mergeCell ref="W6:Y6"/>
    <mergeCell ref="Y7:Y8"/>
    <mergeCell ref="AM7:AM8"/>
    <mergeCell ref="AI6:AJ6"/>
    <mergeCell ref="AI7:AI8"/>
    <mergeCell ref="Z6:AA6"/>
    <mergeCell ref="Z7:Z8"/>
    <mergeCell ref="AA7:AA8"/>
    <mergeCell ref="AB6:AB8"/>
    <mergeCell ref="AC6:AE6"/>
    <mergeCell ref="AE7:AE8"/>
    <mergeCell ref="AR5:AR8"/>
    <mergeCell ref="AS5:AS8"/>
    <mergeCell ref="BM6:BN7"/>
    <mergeCell ref="BF7:BG7"/>
    <mergeCell ref="AI5:AK5"/>
    <mergeCell ref="AK6:AK8"/>
    <mergeCell ref="AL5:AN5"/>
    <mergeCell ref="AL6:AM6"/>
    <mergeCell ref="AN6:AN8"/>
    <mergeCell ref="AL7:AL8"/>
    <mergeCell ref="AQ7:AQ8"/>
    <mergeCell ref="AO7:AO8"/>
    <mergeCell ref="AP7:AP8"/>
    <mergeCell ref="AJ7:AJ8"/>
    <mergeCell ref="BO5:BO8"/>
    <mergeCell ref="BU6:BW6"/>
    <mergeCell ref="AU7:BA7"/>
    <mergeCell ref="BB7:BC7"/>
    <mergeCell ref="BU7:BW7"/>
    <mergeCell ref="BQ5:BW5"/>
    <mergeCell ref="AU6:BC6"/>
    <mergeCell ref="BD5:BD8"/>
    <mergeCell ref="BF6:BL6"/>
    <mergeCell ref="BP1:BX1"/>
    <mergeCell ref="BP5:BP8"/>
    <mergeCell ref="BH7:BL7"/>
    <mergeCell ref="AT1:BC1"/>
    <mergeCell ref="AT2:BD3"/>
    <mergeCell ref="AT5:AT8"/>
    <mergeCell ref="B47:E47"/>
    <mergeCell ref="BY5:BY8"/>
    <mergeCell ref="BX5:BX8"/>
    <mergeCell ref="BE1:BN1"/>
    <mergeCell ref="BE2:BO3"/>
    <mergeCell ref="BE5:BE8"/>
    <mergeCell ref="BF5:BN5"/>
    <mergeCell ref="BQ7:BT7"/>
    <mergeCell ref="BQ6:BT6"/>
    <mergeCell ref="AU5:BC5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2017-07-31T10:23:36Z</cp:lastPrinted>
  <dcterms:created xsi:type="dcterms:W3CDTF">1996-10-08T23:32:33Z</dcterms:created>
  <dcterms:modified xsi:type="dcterms:W3CDTF">2017-07-31T10:39:54Z</dcterms:modified>
  <cp:category/>
  <cp:version/>
  <cp:contentType/>
  <cp:contentStatus/>
</cp:coreProperties>
</file>